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poko...'!$C$143:$K$476</definedName>
    <definedName name="_xlnm.Print_Area" localSheetId="1">'01 - Stavební úpravy poko...'!$C$4:$J$76,'01 - Stavební úpravy poko...'!$C$82:$J$125,'01 - Stavební úpravy poko...'!$C$131:$K$476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6"/>
  <c r="BH476"/>
  <c r="BG476"/>
  <c r="BE476"/>
  <c r="T476"/>
  <c r="T475"/>
  <c r="R476"/>
  <c r="R475"/>
  <c r="P476"/>
  <c r="P475"/>
  <c r="BI474"/>
  <c r="BH474"/>
  <c r="BG474"/>
  <c r="BE474"/>
  <c r="T474"/>
  <c r="T473"/>
  <c r="R474"/>
  <c r="R473"/>
  <c r="P474"/>
  <c r="P473"/>
  <c r="BI472"/>
  <c r="BH472"/>
  <c r="BG472"/>
  <c r="BE472"/>
  <c r="T472"/>
  <c r="T471"/>
  <c r="T470"/>
  <c r="R472"/>
  <c r="R471"/>
  <c r="R470"/>
  <c r="P472"/>
  <c r="P471"/>
  <c r="P470"/>
  <c r="BI462"/>
  <c r="BH462"/>
  <c r="BG462"/>
  <c r="BE462"/>
  <c r="T462"/>
  <c r="R462"/>
  <c r="P462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3"/>
  <c r="BH413"/>
  <c r="BG413"/>
  <c r="BE413"/>
  <c r="T413"/>
  <c r="R413"/>
  <c r="P413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138"/>
  <c r="E7"/>
  <c r="E134"/>
  <c i="1" r="L90"/>
  <c r="AM90"/>
  <c r="AM89"/>
  <c r="L89"/>
  <c r="AM87"/>
  <c r="L87"/>
  <c r="L85"/>
  <c r="L84"/>
  <c i="2" r="BK476"/>
  <c r="J476"/>
  <c r="BK474"/>
  <c r="J474"/>
  <c r="BK472"/>
  <c r="J472"/>
  <c r="BK462"/>
  <c r="J462"/>
  <c r="BK460"/>
  <c r="BK459"/>
  <c r="BK457"/>
  <c r="J455"/>
  <c r="J454"/>
  <c r="BK452"/>
  <c r="BK451"/>
  <c r="BK450"/>
  <c r="J449"/>
  <c r="J447"/>
  <c r="BK443"/>
  <c r="J441"/>
  <c r="J440"/>
  <c r="J439"/>
  <c r="J437"/>
  <c r="BK435"/>
  <c r="BK433"/>
  <c r="J431"/>
  <c r="BK430"/>
  <c r="BK429"/>
  <c r="J428"/>
  <c r="J426"/>
  <c r="BK425"/>
  <c r="BK424"/>
  <c r="BK423"/>
  <c r="J421"/>
  <c r="J418"/>
  <c r="BK415"/>
  <c r="J413"/>
  <c r="J407"/>
  <c r="BK406"/>
  <c r="BK405"/>
  <c r="BK404"/>
  <c r="J403"/>
  <c r="BK402"/>
  <c r="BK401"/>
  <c r="J400"/>
  <c r="J397"/>
  <c r="BK395"/>
  <c r="J394"/>
  <c r="BK393"/>
  <c r="J389"/>
  <c r="BK387"/>
  <c r="BK385"/>
  <c r="BK384"/>
  <c r="J384"/>
  <c r="BK382"/>
  <c r="J381"/>
  <c r="J380"/>
  <c r="BK379"/>
  <c r="J379"/>
  <c r="J377"/>
  <c r="BK376"/>
  <c r="BK374"/>
  <c r="BK372"/>
  <c r="J371"/>
  <c r="J370"/>
  <c r="BK369"/>
  <c r="J369"/>
  <c r="BK368"/>
  <c r="J368"/>
  <c r="BK367"/>
  <c r="J367"/>
  <c r="BK366"/>
  <c r="J366"/>
  <c r="BK365"/>
  <c r="J365"/>
  <c r="BK364"/>
  <c r="J364"/>
  <c r="BK363"/>
  <c r="J363"/>
  <c r="BK362"/>
  <c r="J362"/>
  <c r="BK361"/>
  <c r="J361"/>
  <c r="BK359"/>
  <c r="BK358"/>
  <c r="J357"/>
  <c r="BK355"/>
  <c r="J354"/>
  <c r="J353"/>
  <c r="J352"/>
  <c r="BK351"/>
  <c r="J350"/>
  <c r="J349"/>
  <c r="BK348"/>
  <c r="J347"/>
  <c r="J346"/>
  <c r="BK345"/>
  <c r="BK344"/>
  <c r="J342"/>
  <c r="J341"/>
  <c r="BK339"/>
  <c r="BK337"/>
  <c r="J335"/>
  <c r="BK331"/>
  <c r="J330"/>
  <c r="J328"/>
  <c r="J327"/>
  <c r="J326"/>
  <c r="BK325"/>
  <c r="BK324"/>
  <c r="BK323"/>
  <c r="BK322"/>
  <c r="J321"/>
  <c r="J320"/>
  <c r="BK319"/>
  <c r="J318"/>
  <c r="BK317"/>
  <c r="BK316"/>
  <c r="J316"/>
  <c r="BK315"/>
  <c r="J315"/>
  <c r="BK313"/>
  <c r="J313"/>
  <c r="BK312"/>
  <c r="J312"/>
  <c r="BK310"/>
  <c r="BK308"/>
  <c r="BK307"/>
  <c r="BK305"/>
  <c r="BK303"/>
  <c r="J302"/>
  <c r="BK300"/>
  <c r="BK299"/>
  <c r="BK298"/>
  <c r="BK297"/>
  <c r="J297"/>
  <c r="BK295"/>
  <c r="J295"/>
  <c r="BK293"/>
  <c r="BK292"/>
  <c r="BK291"/>
  <c r="J290"/>
  <c r="BK287"/>
  <c r="BK286"/>
  <c r="J284"/>
  <c r="J281"/>
  <c r="BK278"/>
  <c r="J275"/>
  <c r="J273"/>
  <c r="BK271"/>
  <c r="J270"/>
  <c r="BK269"/>
  <c r="BK265"/>
  <c r="BK264"/>
  <c r="BK263"/>
  <c r="J262"/>
  <c r="J261"/>
  <c r="J259"/>
  <c r="BK255"/>
  <c r="J253"/>
  <c r="J251"/>
  <c r="J250"/>
  <c r="J249"/>
  <c r="J248"/>
  <c r="BK247"/>
  <c r="BK245"/>
  <c r="BK244"/>
  <c r="J244"/>
  <c r="J240"/>
  <c r="J220"/>
  <c r="J203"/>
  <c r="J199"/>
  <c r="J189"/>
  <c r="J188"/>
  <c r="J180"/>
  <c r="BK178"/>
  <c r="BK176"/>
  <c r="J176"/>
  <c r="BK175"/>
  <c r="BK174"/>
  <c r="J169"/>
  <c r="BK163"/>
  <c r="BK156"/>
  <c r="J153"/>
  <c r="BK152"/>
  <c r="BK151"/>
  <c r="BK150"/>
  <c r="BK147"/>
  <c r="J460"/>
  <c r="J459"/>
  <c r="J457"/>
  <c r="BK455"/>
  <c r="BK454"/>
  <c r="J452"/>
  <c r="J451"/>
  <c r="J450"/>
  <c r="BK449"/>
  <c r="BK447"/>
  <c r="J443"/>
  <c r="BK441"/>
  <c r="BK440"/>
  <c r="BK439"/>
  <c r="BK437"/>
  <c r="J435"/>
  <c r="J433"/>
  <c r="BK431"/>
  <c r="J430"/>
  <c r="J429"/>
  <c r="BK428"/>
  <c r="BK426"/>
  <c r="J425"/>
  <c r="J424"/>
  <c r="J423"/>
  <c r="BK421"/>
  <c r="BK418"/>
  <c r="J415"/>
  <c r="BK413"/>
  <c r="BK407"/>
  <c r="J406"/>
  <c r="J405"/>
  <c r="J404"/>
  <c r="BK403"/>
  <c r="J402"/>
  <c r="J401"/>
  <c r="BK400"/>
  <c r="BK397"/>
  <c r="J395"/>
  <c r="BK394"/>
  <c r="J393"/>
  <c r="BK390"/>
  <c r="J390"/>
  <c r="BK389"/>
  <c r="J387"/>
  <c r="J385"/>
  <c r="J382"/>
  <c r="BK381"/>
  <c r="BK380"/>
  <c r="BK377"/>
  <c r="J376"/>
  <c r="J374"/>
  <c r="BK373"/>
  <c r="J373"/>
  <c r="J372"/>
  <c r="BK371"/>
  <c r="BK370"/>
  <c r="BK360"/>
  <c r="J360"/>
  <c r="J359"/>
  <c r="J358"/>
  <c r="BK357"/>
  <c r="BK356"/>
  <c r="J356"/>
  <c r="J355"/>
  <c r="BK354"/>
  <c r="BK353"/>
  <c r="BK352"/>
  <c r="J351"/>
  <c r="BK350"/>
  <c r="BK349"/>
  <c r="J348"/>
  <c r="BK347"/>
  <c r="BK346"/>
  <c r="J345"/>
  <c r="J344"/>
  <c r="BK342"/>
  <c r="BK341"/>
  <c r="J339"/>
  <c r="J337"/>
  <c r="BK335"/>
  <c r="BK333"/>
  <c r="J333"/>
  <c r="J331"/>
  <c r="BK330"/>
  <c r="BK329"/>
  <c r="J329"/>
  <c r="BK328"/>
  <c r="BK327"/>
  <c r="BK326"/>
  <c r="J325"/>
  <c r="J324"/>
  <c r="J323"/>
  <c r="J322"/>
  <c r="BK321"/>
  <c r="BK320"/>
  <c r="J319"/>
  <c r="BK318"/>
  <c r="J317"/>
  <c r="J310"/>
  <c r="J308"/>
  <c r="J307"/>
  <c r="J305"/>
  <c r="J303"/>
  <c r="BK302"/>
  <c r="BK301"/>
  <c r="J301"/>
  <c r="J300"/>
  <c r="J299"/>
  <c r="J298"/>
  <c r="J293"/>
  <c r="J292"/>
  <c r="J291"/>
  <c r="BK290"/>
  <c r="BK289"/>
  <c r="J289"/>
  <c r="J287"/>
  <c r="J286"/>
  <c r="BK284"/>
  <c r="BK281"/>
  <c r="J278"/>
  <c r="BK275"/>
  <c r="BK273"/>
  <c r="J271"/>
  <c r="BK270"/>
  <c r="J269"/>
  <c r="J265"/>
  <c r="J264"/>
  <c r="J263"/>
  <c r="BK262"/>
  <c r="BK261"/>
  <c r="BK259"/>
  <c r="J255"/>
  <c r="BK253"/>
  <c r="BK251"/>
  <c r="BK250"/>
  <c r="BK249"/>
  <c r="BK248"/>
  <c r="J247"/>
  <c r="J245"/>
  <c r="BK243"/>
  <c r="J243"/>
  <c r="BK240"/>
  <c r="BK220"/>
  <c r="BK203"/>
  <c r="BK199"/>
  <c r="BK189"/>
  <c r="BK188"/>
  <c r="BK186"/>
  <c r="J186"/>
  <c r="BK180"/>
  <c r="J178"/>
  <c r="J175"/>
  <c r="J174"/>
  <c r="BK169"/>
  <c r="J163"/>
  <c r="J156"/>
  <c r="BK153"/>
  <c r="J152"/>
  <c r="J151"/>
  <c r="J150"/>
  <c r="J147"/>
  <c i="1" r="AS94"/>
  <c i="2" l="1" r="BK146"/>
  <c r="J146"/>
  <c r="J98"/>
  <c r="R146"/>
  <c r="BK177"/>
  <c r="J177"/>
  <c r="J99"/>
  <c r="R177"/>
  <c r="BK252"/>
  <c r="J252"/>
  <c r="J100"/>
  <c r="R252"/>
  <c r="BK268"/>
  <c r="J268"/>
  <c r="J101"/>
  <c r="R268"/>
  <c r="P277"/>
  <c r="BK285"/>
  <c r="J285"/>
  <c r="J105"/>
  <c r="P285"/>
  <c r="T285"/>
  <c r="P296"/>
  <c r="BK304"/>
  <c r="J304"/>
  <c r="J107"/>
  <c r="R304"/>
  <c r="T304"/>
  <c r="P314"/>
  <c r="T314"/>
  <c r="BK334"/>
  <c r="J334"/>
  <c r="J110"/>
  <c r="R334"/>
  <c r="T334"/>
  <c r="P343"/>
  <c r="T343"/>
  <c r="P375"/>
  <c r="T375"/>
  <c r="P383"/>
  <c r="BK386"/>
  <c r="J386"/>
  <c r="J114"/>
  <c r="P386"/>
  <c r="BK396"/>
  <c r="J396"/>
  <c r="J115"/>
  <c r="P396"/>
  <c r="T396"/>
  <c r="P414"/>
  <c r="T414"/>
  <c r="P427"/>
  <c r="T427"/>
  <c r="P442"/>
  <c r="T442"/>
  <c r="R456"/>
  <c r="P146"/>
  <c r="T146"/>
  <c r="P177"/>
  <c r="T177"/>
  <c r="P252"/>
  <c r="T252"/>
  <c r="P268"/>
  <c r="T268"/>
  <c r="BK277"/>
  <c r="J277"/>
  <c r="J104"/>
  <c r="R277"/>
  <c r="T277"/>
  <c r="R285"/>
  <c r="BK296"/>
  <c r="J296"/>
  <c r="J106"/>
  <c r="R296"/>
  <c r="T296"/>
  <c r="P304"/>
  <c r="BK314"/>
  <c r="J314"/>
  <c r="J108"/>
  <c r="R314"/>
  <c r="P334"/>
  <c r="BK343"/>
  <c r="J343"/>
  <c r="J111"/>
  <c r="R343"/>
  <c r="BK375"/>
  <c r="J375"/>
  <c r="J112"/>
  <c r="R375"/>
  <c r="BK383"/>
  <c r="J383"/>
  <c r="J113"/>
  <c r="R383"/>
  <c r="T383"/>
  <c r="R386"/>
  <c r="T386"/>
  <c r="R396"/>
  <c r="BK414"/>
  <c r="J414"/>
  <c r="J116"/>
  <c r="R414"/>
  <c r="BK427"/>
  <c r="J427"/>
  <c r="J117"/>
  <c r="R427"/>
  <c r="BK442"/>
  <c r="J442"/>
  <c r="J118"/>
  <c r="R442"/>
  <c r="BK453"/>
  <c r="J453"/>
  <c r="J119"/>
  <c r="P453"/>
  <c r="R453"/>
  <c r="T453"/>
  <c r="BK456"/>
  <c r="J456"/>
  <c r="J120"/>
  <c r="P456"/>
  <c r="T456"/>
  <c r="J89"/>
  <c r="J92"/>
  <c r="BF147"/>
  <c r="BF151"/>
  <c r="BF153"/>
  <c r="BF156"/>
  <c r="BF174"/>
  <c r="BF175"/>
  <c r="BF176"/>
  <c r="BF178"/>
  <c r="BF180"/>
  <c r="BF186"/>
  <c r="BF189"/>
  <c r="BF199"/>
  <c r="BF203"/>
  <c r="BF220"/>
  <c r="BF240"/>
  <c r="BF243"/>
  <c r="BF244"/>
  <c r="BF247"/>
  <c r="BF249"/>
  <c r="BF251"/>
  <c r="BF253"/>
  <c r="BF264"/>
  <c r="BF270"/>
  <c r="BF275"/>
  <c r="BF284"/>
  <c r="BF286"/>
  <c r="BF287"/>
  <c r="BF289"/>
  <c r="BF290"/>
  <c r="BF295"/>
  <c r="BF298"/>
  <c r="BF299"/>
  <c r="BF301"/>
  <c r="BF302"/>
  <c r="BF303"/>
  <c r="BF307"/>
  <c r="BF308"/>
  <c r="BF319"/>
  <c r="BF320"/>
  <c r="BF322"/>
  <c r="BF325"/>
  <c r="BF327"/>
  <c r="BF331"/>
  <c r="BF333"/>
  <c r="BF335"/>
  <c r="BF339"/>
  <c r="BF342"/>
  <c r="BF344"/>
  <c r="BF348"/>
  <c r="BF350"/>
  <c r="BF354"/>
  <c r="BF355"/>
  <c r="BF359"/>
  <c r="BF371"/>
  <c r="BF373"/>
  <c r="BF374"/>
  <c r="BF376"/>
  <c r="BF377"/>
  <c r="BF381"/>
  <c r="BF382"/>
  <c r="BF389"/>
  <c r="BF390"/>
  <c r="BF394"/>
  <c r="BF400"/>
  <c r="BF401"/>
  <c r="BF403"/>
  <c r="BF404"/>
  <c r="BF413"/>
  <c r="BF421"/>
  <c r="BF424"/>
  <c r="BF425"/>
  <c r="BF428"/>
  <c r="BF430"/>
  <c r="BF431"/>
  <c r="BF435"/>
  <c r="BF449"/>
  <c r="BF450"/>
  <c r="BF451"/>
  <c r="BF454"/>
  <c r="BK274"/>
  <c r="J274"/>
  <c r="J102"/>
  <c r="E85"/>
  <c r="F92"/>
  <c r="BF150"/>
  <c r="BF152"/>
  <c r="BF163"/>
  <c r="BF169"/>
  <c r="BF188"/>
  <c r="BF245"/>
  <c r="BF248"/>
  <c r="BF250"/>
  <c r="BF255"/>
  <c r="BF259"/>
  <c r="BF261"/>
  <c r="BF262"/>
  <c r="BF263"/>
  <c r="BF265"/>
  <c r="BF269"/>
  <c r="BF271"/>
  <c r="BF273"/>
  <c r="BF278"/>
  <c r="BF281"/>
  <c r="BF291"/>
  <c r="BF292"/>
  <c r="BF293"/>
  <c r="BF297"/>
  <c r="BF300"/>
  <c r="BF305"/>
  <c r="BF310"/>
  <c r="BF312"/>
  <c r="BF313"/>
  <c r="BF315"/>
  <c r="BF316"/>
  <c r="BF317"/>
  <c r="BF318"/>
  <c r="BF321"/>
  <c r="BF323"/>
  <c r="BF324"/>
  <c r="BF326"/>
  <c r="BF328"/>
  <c r="BF329"/>
  <c r="BF330"/>
  <c r="BF337"/>
  <c r="BF341"/>
  <c r="BF345"/>
  <c r="BF346"/>
  <c r="BF347"/>
  <c r="BF349"/>
  <c r="BF351"/>
  <c r="BF352"/>
  <c r="BF353"/>
  <c r="BF356"/>
  <c r="BF357"/>
  <c r="BF358"/>
  <c r="BF360"/>
  <c r="BF361"/>
  <c r="BF362"/>
  <c r="BF363"/>
  <c r="BF364"/>
  <c r="BF365"/>
  <c r="BF366"/>
  <c r="BF367"/>
  <c r="BF368"/>
  <c r="BF369"/>
  <c r="BF370"/>
  <c r="BF372"/>
  <c r="BF379"/>
  <c r="BF380"/>
  <c r="BF384"/>
  <c r="BF385"/>
  <c r="BF387"/>
  <c r="BF393"/>
  <c r="BF395"/>
  <c r="BF397"/>
  <c r="BF402"/>
  <c r="BF405"/>
  <c r="BF406"/>
  <c r="BF407"/>
  <c r="BF415"/>
  <c r="BF418"/>
  <c r="BF423"/>
  <c r="BF426"/>
  <c r="BF429"/>
  <c r="BF433"/>
  <c r="BF437"/>
  <c r="BF439"/>
  <c r="BF440"/>
  <c r="BF441"/>
  <c r="BF443"/>
  <c r="BF447"/>
  <c r="BF452"/>
  <c r="BF455"/>
  <c r="BF457"/>
  <c r="BF459"/>
  <c r="BF460"/>
  <c r="BF462"/>
  <c r="BF472"/>
  <c r="BF474"/>
  <c r="BF476"/>
  <c r="BK332"/>
  <c r="J332"/>
  <c r="J109"/>
  <c r="BK471"/>
  <c r="J471"/>
  <c r="J122"/>
  <c r="BK473"/>
  <c r="J473"/>
  <c r="J123"/>
  <c r="BK475"/>
  <c r="J475"/>
  <c r="J124"/>
  <c r="F33"/>
  <c i="1" r="AZ95"/>
  <c r="AZ94"/>
  <c r="W29"/>
  <c i="2" r="F35"/>
  <c i="1" r="BB95"/>
  <c r="BB94"/>
  <c r="W31"/>
  <c i="2" r="F37"/>
  <c i="1" r="BD95"/>
  <c r="BD94"/>
  <c r="W33"/>
  <c i="2" r="J33"/>
  <c i="1" r="AV95"/>
  <c i="2" r="F36"/>
  <c i="1" r="BC95"/>
  <c r="BC94"/>
  <c r="W32"/>
  <c i="2" l="1" r="T276"/>
  <c r="R276"/>
  <c r="T145"/>
  <c r="T144"/>
  <c r="P145"/>
  <c r="P276"/>
  <c r="R145"/>
  <c r="R144"/>
  <c r="BK145"/>
  <c r="J145"/>
  <c r="J97"/>
  <c r="BK276"/>
  <c r="J276"/>
  <c r="J103"/>
  <c r="BK470"/>
  <c r="J470"/>
  <c r="J121"/>
  <c i="1" r="AY94"/>
  <c r="AX94"/>
  <c i="2" r="J34"/>
  <c i="1" r="AW95"/>
  <c r="AT95"/>
  <c r="AV94"/>
  <c r="AK29"/>
  <c i="2" r="F34"/>
  <c i="1" r="BA95"/>
  <c r="BA94"/>
  <c r="W30"/>
  <c i="2" l="1" r="P144"/>
  <c i="1" r="AU95"/>
  <c i="2" r="BK144"/>
  <c r="J144"/>
  <c r="J96"/>
  <c i="1" r="AW94"/>
  <c r="AK30"/>
  <c r="AU94"/>
  <c l="1" r="AT94"/>
  <c i="2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<sst xmlns="http://schemas.openxmlformats.org/spreadsheetml/2006/main">
  <si>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</si>
  <si>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</si>
  <si>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</si>
  <si>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</si>
  <si>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</si>
  <si>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{4316e57a-dc59-4252-ae9c-4d6531a0f7a6}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</si>
  <si>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</si>
  <si>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</si>
  <si>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</si>
  <si>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</si>
  <si>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</si>
  <si>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</si>
  <si>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</si>
  <si>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</si>
  <si>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</si>
  <si>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</si>
  <si>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</si>
  <si>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336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</si>
  <si>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</si>
  <si>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</si>
  <si>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</si>
  <si>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</si>
  <si>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</si>
  <si>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</si>
  <si>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</si>
  <si>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</si>
  <si>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</si>
  <si>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</si>
  <si>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</si>
  <si>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</si>
  <si>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</si>
  <si>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</si>
  <si>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</si>
  <si>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</si>
  <si>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</si>
  <si>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</si>
  <si>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</si>
  <si>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</si>
  <si>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</si>
  <si>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</si>
  <si>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</si>
  <si>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</si>
  <si>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</si>
  <si>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</si>
  <si>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</si>
  <si>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</si>
  <si>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</si>
  <si>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</si>
  <si>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</si>
  <si>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</si>
  <si>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</si>
  <si>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</si>
  <si>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</si>
  <si>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</si>
  <si>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</si>
  <si>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</si>
  <si>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</si>
  <si>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</si>
  <si>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</si>
  <si>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</si>
  <si>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</si>
  <si>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</si>
  <si>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</si>
  <si>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</si>
  <si>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</si>
  <si>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</si>
  <si>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</si>
  <si>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</si>
  <si>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</si>
  <si>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</si>
  <si>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</si>
  <si>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</si>
  <si>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</si>
  <si>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</si>
  <si>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</si>
  <si>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</si>
  <si>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</si>
  <si>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</si>
  <si>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</si>
  <si>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</si>
  <si>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</si>
  <si>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</si>
  <si>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</si>
  <si>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</si>
  <si>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</si>
  <si>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</si>
  <si>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336</t>
  </si>
  <si>
    <t>STA</t>
  </si>
  <si>
    <t>1</t>
  </si>
  <si>
    <t>{fa69829e-8468-4feb-aafc-4aa8ccbbbc3c}</t>
  </si>
  <si>
    <t>KRYCÍ LIST SOUPISU PRACÍ</t>
  </si>
  <si>
    <t>Objekt:</t>
  </si>
  <si>
    <t>01 - Stavební úpravy pokoje 336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</si>
  <si>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</si>
  <si>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</si>
  <si>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</si>
  <si>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</si>
  <si>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</si>
  <si>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</si>
  <si>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</si>
  <si>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</si>
  <si>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</si>
  <si>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</si>
  <si>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</si>
  <si>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</si>
  <si>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</si>
  <si>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</si>
  <si>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</si>
  <si>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</si>
  <si>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</si>
  <si>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</si>
  <si>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</si>
  <si>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</si>
  <si>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</si>
  <si>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</si>
  <si>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</si>
  <si>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</si>
  <si>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</si>
  <si>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</si>
  <si>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</si>
  <si>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</si>
  <si>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</si>
  <si>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</si>
  <si>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</si>
  <si>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</si>
  <si>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</si>
  <si>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</si>
  <si>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</si>
  <si>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</si>
  <si>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</si>
  <si>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</si>
  <si>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</si>
  <si>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</si>
  <si>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</si>
  <si>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</si>
  <si>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</si>
  <si>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</si>
  <si>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</si>
  <si>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</si>
  <si>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</si>
  <si>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</si>
  <si>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</si>
  <si>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</si>
  <si>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</si>
  <si>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</si>
  <si>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</si>
  <si>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</si>
  <si>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</si>
  <si>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</si>
  <si>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</si>
  <si>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</si>
  <si>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</si>
  <si>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</si>
  <si>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</si>
  <si>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</si>
  <si>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</si>
  <si>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</si>
  <si>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</si>
  <si>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</si>
  <si>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</si>
  <si>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</si>
  <si>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</si>
  <si>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</si>
  <si>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</si>
  <si>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</si>
  <si>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</si>
  <si>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</si>
  <si>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</si>
  <si>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</si>
  <si>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</si>
  <si>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</si>
  <si>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</si>
  <si>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</si>
  <si>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</si>
  <si>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</si>
  <si>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</si>
  <si>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</si>
  <si>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(0,50+1,21)*2,55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</si>
  <si>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</si>
  <si>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</si>
  <si>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</si>
  <si>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</si>
  <si>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</si>
  <si>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</si>
  <si>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</si>
  <si>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</si>
  <si>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</si>
  <si>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(3,18+3,60)*2,55</t>
  </si>
  <si>
    <t>" Odpočty otvorů</t>
  </si>
  <si>
    <t>-(2,19*2,09)*1-(1,20*2,05)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</si>
  <si>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</si>
  <si>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</si>
  <si>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</si>
  <si>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</si>
  <si>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</si>
  <si>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(4,80)*2,20+(1,80+0,46)*2,55+(1,20)*1,30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</si>
  <si>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</si>
  <si>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</si>
  <si>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</si>
  <si>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</si>
  <si>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</si>
  <si>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</si>
  <si>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</si>
  <si>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</si>
  <si>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</si>
  <si>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</si>
  <si>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</si>
  <si>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</si>
  <si>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</si>
  <si>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</si>
  <si>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</si>
  <si>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</si>
  <si>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</si>
  <si>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</si>
  <si>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4,400+20,500+10,800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</si>
  <si>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</si>
  <si>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</si>
  <si>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</si>
  <si>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</si>
  <si>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</si>
  <si>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</si>
  <si>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</si>
  <si>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</si>
  <si>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</si>
  <si>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</si>
  <si>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</si>
  <si>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</si>
  <si>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35,700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</si>
  <si>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</si>
  <si>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</si>
  <si>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</si>
  <si>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</si>
  <si>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</si>
  <si>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</si>
  <si>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</si>
  <si>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</si>
  <si>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(2,00+0,30+1,11+3,30+0,60)*2,55</t>
  </si>
  <si>
    <t>-(2,32*1,60)*1</t>
  </si>
  <si>
    <t>chodba a koupelna</t>
  </si>
  <si>
    <t>(0,75+0,46)*2,55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</si>
  <si>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</si>
  <si>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</si>
  <si>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</si>
  <si>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</si>
  <si>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</si>
  <si>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</si>
  <si>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</si>
  <si>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</si>
  <si>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</si>
  <si>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</si>
  <si>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</si>
  <si>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</si>
  <si>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</si>
  <si>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</si>
  <si>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</si>
  <si>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</si>
  <si>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(3,18+3,60)*2,55*2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</si>
  <si>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</si>
  <si>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</si>
  <si>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</si>
  <si>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</si>
  <si>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</si>
  <si>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</si>
  <si>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</si>
  <si>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</si>
  <si>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</si>
  <si>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</si>
  <si>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(0,50+1,21)*0,60</t>
  </si>
  <si>
    <t>(1,65+0,46)*0,60</t>
  </si>
  <si>
    <t>(3,18+0,95)*0,60+(3,18+3,60+1,35)*2,55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</si>
  <si>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</si>
  <si>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</si>
  <si>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</si>
  <si>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</si>
  <si>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</si>
  <si>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</si>
  <si>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</si>
  <si>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</si>
  <si>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</si>
  <si>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</si>
  <si>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</si>
  <si>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</si>
  <si>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</si>
  <si>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</si>
  <si>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</si>
  <si>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</si>
  <si>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</si>
  <si>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</si>
  <si>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</si>
  <si>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10,800+5,100+4,400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</si>
  <si>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</si>
  <si>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</si>
  <si>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</si>
  <si>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</si>
  <si>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</si>
  <si>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</si>
  <si>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</si>
  <si>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</si>
  <si>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</si>
  <si>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</si>
  <si>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</si>
  <si>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</si>
  <si>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</si>
  <si>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</si>
  <si>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</si>
  <si>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</si>
  <si>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</si>
  <si>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</si>
  <si>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</si>
  <si>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</si>
  <si>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</si>
  <si>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</si>
  <si>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</si>
  <si>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</si>
  <si>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</si>
  <si>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</si>
  <si>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35,700+5,100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</si>
  <si>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</si>
  <si>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</si>
  <si>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</si>
  <si>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</si>
  <si>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</si>
  <si>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</si>
  <si>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</si>
  <si>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</si>
  <si>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</si>
  <si>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</si>
  <si>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(1,25+0,4+1,25+0,4)*2,53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</si>
  <si>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</si>
  <si>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</si>
  <si>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</si>
  <si>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</si>
  <si>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</si>
  <si>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</si>
  <si>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</si>
  <si>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</si>
  <si>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</si>
  <si>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</si>
  <si>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</si>
  <si>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</si>
  <si>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</si>
  <si>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</si>
  <si>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</si>
  <si>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</si>
  <si>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</si>
  <si>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</si>
  <si>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</si>
  <si>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</si>
  <si>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</si>
  <si>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</si>
  <si>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</si>
  <si>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</si>
  <si>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</si>
  <si>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</si>
  <si>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</si>
  <si>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</si>
  <si>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</si>
  <si>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</si>
  <si>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</si>
  <si>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</si>
  <si>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</si>
  <si>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</si>
  <si>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</si>
  <si>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</si>
  <si>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</si>
  <si>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</si>
  <si>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</si>
  <si>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</si>
  <si>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</si>
  <si>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</si>
  <si>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</si>
  <si>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</si>
  <si>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</si>
  <si>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</si>
  <si>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</si>
  <si>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</si>
  <si>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</si>
  <si>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</si>
  <si>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</si>
  <si>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</si>
  <si>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</si>
  <si>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</si>
  <si>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</si>
  <si>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</si>
  <si>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</si>
  <si>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</si>
  <si>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</si>
  <si>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</si>
  <si>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</si>
  <si>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</si>
  <si>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</si>
  <si>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</si>
  <si>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</si>
  <si>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</si>
  <si>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</si>
  <si>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</si>
  <si>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</si>
  <si>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</si>
  <si>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</si>
  <si>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</si>
  <si>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</si>
  <si>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</si>
  <si>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</si>
  <si>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</si>
  <si>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</si>
  <si>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</si>
  <si>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</si>
  <si>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</si>
  <si>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</si>
  <si>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</si>
  <si>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</si>
  <si>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</si>
  <si>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</si>
  <si>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</si>
  <si>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</si>
  <si>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</si>
  <si>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</si>
  <si>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</si>
  <si>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</si>
  <si>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</si>
  <si>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</si>
  <si>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</si>
  <si>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</si>
  <si>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</si>
  <si>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</si>
  <si>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</si>
  <si>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</si>
  <si>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</si>
  <si>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</si>
  <si>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</si>
  <si>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</si>
  <si>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</si>
  <si>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</si>
  <si>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</si>
  <si>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</si>
  <si>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</si>
  <si>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</si>
  <si>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</si>
  <si>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</si>
  <si>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</si>
  <si>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</si>
  <si>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</si>
  <si>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</si>
  <si>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</si>
  <si>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</si>
  <si>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</si>
  <si>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</si>
  <si>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</si>
  <si>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</si>
  <si>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</si>
  <si>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</si>
  <si>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</si>
  <si>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</si>
  <si>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</si>
  <si>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</si>
  <si>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</si>
  <si>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</si>
  <si>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</si>
  <si>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</si>
  <si>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</si>
  <si>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</si>
  <si>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</si>
  <si>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</si>
  <si>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</si>
  <si>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</si>
  <si>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</si>
  <si>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</si>
  <si>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</si>
  <si>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</si>
  <si>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</si>
  <si>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</si>
  <si>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</si>
  <si>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</si>
  <si>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</si>
  <si>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</si>
  <si>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</si>
  <si>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</si>
  <si>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</si>
  <si>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</si>
  <si>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</si>
  <si>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</si>
  <si>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</si>
  <si>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</si>
  <si>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</si>
  <si>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</si>
  <si>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</si>
  <si>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</si>
  <si>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</si>
  <si>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</si>
  <si>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</si>
  <si>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</si>
  <si>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</si>
  <si>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</si>
  <si>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</si>
  <si>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</si>
  <si>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</si>
  <si>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</si>
  <si>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</si>
  <si>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</si>
  <si>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</si>
  <si>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</si>
  <si>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</si>
  <si>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</si>
  <si>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</si>
  <si>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</si>
  <si>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</si>
  <si>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</si>
  <si>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</si>
  <si>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</si>
  <si>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</si>
  <si>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</si>
  <si>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</si>
  <si>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</si>
  <si>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</si>
  <si>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</si>
  <si>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</si>
  <si>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</si>
  <si>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</si>
  <si>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</si>
  <si>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</si>
  <si>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</si>
  <si>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</si>
  <si>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</si>
  <si>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</si>
  <si>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</si>
  <si>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</si>
  <si>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</si>
  <si>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</si>
  <si>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</si>
  <si>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</si>
  <si>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</si>
  <si>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</si>
  <si>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</si>
  <si>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</si>
  <si>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</si>
  <si>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</si>
  <si>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</si>
  <si>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</si>
  <si>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</si>
  <si>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</si>
  <si>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</si>
  <si>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</si>
  <si>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</si>
  <si>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</si>
  <si>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</si>
  <si>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</si>
  <si>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</si>
  <si>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</si>
  <si>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</si>
  <si>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</si>
  <si>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</si>
  <si>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</si>
  <si>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</si>
  <si>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</si>
  <si>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</si>
  <si>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</si>
  <si>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</si>
  <si>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</si>
  <si>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</si>
  <si>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</si>
  <si>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</si>
  <si>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</si>
  <si>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</si>
  <si>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</si>
  <si>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</si>
  <si>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</si>
  <si>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</si>
  <si>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</si>
  <si>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</si>
  <si>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</si>
  <si>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</si>
  <si>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</si>
  <si>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</si>
  <si>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</si>
  <si>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</si>
  <si>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</si>
  <si>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</si>
  <si>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</si>
  <si>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</si>
  <si>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</si>
  <si>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</si>
  <si>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</si>
  <si>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</si>
  <si>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</si>
  <si>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</si>
  <si>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</si>
  <si>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</si>
  <si>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</si>
  <si>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</si>
  <si>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</si>
  <si>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</si>
  <si>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</si>
  <si>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</si>
  <si>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</si>
  <si>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-41652030</t>
  </si>
  <si>
    <t>90</t>
  </si>
  <si>
    <t>286191140</t>
  </si>
  <si>
    <t>ochranná hadice (husí krk) D25</t>
  </si>
  <si>
    <t>679715742</t>
  </si>
  <si>
    <t>91</t>
  </si>
  <si>
    <t>741112061</t>
  </si>
  <si>
    <t>Montáž krabice přístrojová zapuštěná plastová kruhová</t>
  </si>
  <si>
    <t>1370861057</t>
  </si>
  <si>
    <t>92</t>
  </si>
  <si>
    <t>345715190</t>
  </si>
  <si>
    <t>krabice univerzální z PH KU 68/2-1902s víčkem KO68</t>
  </si>
  <si>
    <t>577844274</t>
  </si>
  <si>
    <t>93</t>
  </si>
  <si>
    <t>741122015</t>
  </si>
  <si>
    <t>Montáž kabel Cu bez ukončení uložený pod omítku plný kulatý 3x1,5 mm2 (CYKY)</t>
  </si>
  <si>
    <t>1624731377</t>
  </si>
  <si>
    <t>94</t>
  </si>
  <si>
    <t>341110300</t>
  </si>
  <si>
    <t>kabel silový s Cu jádrem CYKY 3x1,5 mm2</t>
  </si>
  <si>
    <t>294837094</t>
  </si>
  <si>
    <t>95</t>
  </si>
  <si>
    <t>741122016</t>
  </si>
  <si>
    <t>Montáž kabel Cu bez ukončení uložený pod omítku plný kulatý 3x2,5 až 6 mm2 (CYKY)</t>
  </si>
  <si>
    <t>1349166400</t>
  </si>
  <si>
    <t>96</t>
  </si>
  <si>
    <t>341110360</t>
  </si>
  <si>
    <t>kabel silový s Cu jádrem CYKY 3x2,5 mm2</t>
  </si>
  <si>
    <t>-1167691654</t>
  </si>
  <si>
    <t>97</t>
  </si>
  <si>
    <t>741122032</t>
  </si>
  <si>
    <t>Montáž kabel Cu bez ukončení uložený pod omítku plný kulatý 5x4 až 6 mm2 (CYKY)</t>
  </si>
  <si>
    <t>-430248006</t>
  </si>
  <si>
    <t>98</t>
  </si>
  <si>
    <t>341110980</t>
  </si>
  <si>
    <t>kabel silový s Cu jádrem CYKY 5x4 mm2</t>
  </si>
  <si>
    <t>403622510</t>
  </si>
  <si>
    <t>99</t>
  </si>
  <si>
    <t>741128021</t>
  </si>
  <si>
    <t>Příplatek k montáži kabelů za zatažení vodiče a kabelu do 0,75 kg</t>
  </si>
  <si>
    <t>-1740104802</t>
  </si>
  <si>
    <t>100</t>
  </si>
  <si>
    <t>741130001</t>
  </si>
  <si>
    <t>Ukončení vodič izolovaný do 2,5mm2 v rozváděči nebo na přístroji</t>
  </si>
  <si>
    <t>-1072521664</t>
  </si>
  <si>
    <t>101</t>
  </si>
  <si>
    <t>741130004</t>
  </si>
  <si>
    <t>Ukončení vodič izolovaný do 6 mm2 v rozváděči nebo na přístroji</t>
  </si>
  <si>
    <t>-1543847114</t>
  </si>
  <si>
    <t>102</t>
  </si>
  <si>
    <t>741310001</t>
  </si>
  <si>
    <t>Montáž vypínač nástěnný 1-jednopólový prostředí normální</t>
  </si>
  <si>
    <t>679137784</t>
  </si>
  <si>
    <t>103</t>
  </si>
  <si>
    <t>345355130</t>
  </si>
  <si>
    <t>spínač jednopólový 10A bílý</t>
  </si>
  <si>
    <t>161231477</t>
  </si>
  <si>
    <t>104</t>
  </si>
  <si>
    <t>741310022</t>
  </si>
  <si>
    <t>Montáž přepínač nástěnný 6-střídavý prostředí normální</t>
  </si>
  <si>
    <t>-1727977696</t>
  </si>
  <si>
    <t>105</t>
  </si>
  <si>
    <t>345355530</t>
  </si>
  <si>
    <t>přepínač střídavý řazení 6 10A bílý</t>
  </si>
  <si>
    <t>2028960065</t>
  </si>
  <si>
    <t>106</t>
  </si>
  <si>
    <t>741313041</t>
  </si>
  <si>
    <t>Montáž zásuvka (polo)zapuštěná šroubové připojení 2P+PE se zapojením vodičů</t>
  </si>
  <si>
    <t>1686485282</t>
  </si>
  <si>
    <t>107</t>
  </si>
  <si>
    <t>345551010</t>
  </si>
  <si>
    <t>zásuvka 1násobná 16A bílá</t>
  </si>
  <si>
    <t>2081157586</t>
  </si>
  <si>
    <t>108</t>
  </si>
  <si>
    <t>741313043</t>
  </si>
  <si>
    <t>Montáž zásuvka zapuštěná šroubové připojení 2x(2P + PE) dvojnásobná</t>
  </si>
  <si>
    <t>1709647268</t>
  </si>
  <si>
    <t>109</t>
  </si>
  <si>
    <t>345551210</t>
  </si>
  <si>
    <t>zásuvka 2násobná 16A bílá</t>
  </si>
  <si>
    <t>-2047548059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</si>
  <si>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</si>
  <si>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</si>
  <si>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</si>
  <si>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</si>
  <si>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</si>
  <si>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</si>
  <si>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</si>
  <si>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</si>
  <si>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</si>
  <si>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</si>
  <si>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</si>
  <si>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</si>
  <si>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</si>
  <si>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</si>
  <si>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</si>
  <si>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</si>
  <si>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</si>
  <si>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</si>
  <si>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</si>
  <si>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</si>
  <si>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</si>
  <si>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</si>
  <si>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</si>
  <si>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</si>
  <si>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</si>
  <si>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</si>
  <si>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</si>
  <si>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</si>
  <si>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</si>
  <si>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</si>
  <si>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</si>
  <si>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</si>
  <si>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</si>
  <si>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</si>
  <si>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</si>
  <si>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</si>
  <si>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-1404689400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</si>
  <si>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</si>
  <si>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</si>
  <si>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</si>
  <si>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</si>
  <si>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</si>
  <si>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</si>
  <si>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</si>
  <si>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</si>
  <si>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</si>
  <si>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1533102751</t>
  </si>
  <si>
    <t>121</t>
  </si>
  <si>
    <t>345710730</t>
  </si>
  <si>
    <t>trubka elektroinstalační ohebná LPFLEX z PVC (EN) 2325</t>
  </si>
  <si>
    <t>-1097040673</t>
  </si>
  <si>
    <t>22*1,05 'Přepočtené koeficientem množství</t>
  </si>
  <si>
    <t>122</t>
  </si>
  <si>
    <t>742121001</t>
  </si>
  <si>
    <t>Montáž kabelů sdělovacích pro vnitřní rozvody do 15 žil</t>
  </si>
  <si>
    <t>71057163</t>
  </si>
  <si>
    <t>123</t>
  </si>
  <si>
    <t>341210560</t>
  </si>
  <si>
    <t>kabel sdělovací s Cu jádrem SYKFY 10x2x0,5 mm S</t>
  </si>
  <si>
    <t>-480961535</t>
  </si>
  <si>
    <t>124</t>
  </si>
  <si>
    <t>742350002</t>
  </si>
  <si>
    <t>Montáž potvrzovacího tlačítka k zařízení pro ZTP</t>
  </si>
  <si>
    <t>909154267</t>
  </si>
  <si>
    <t>125</t>
  </si>
  <si>
    <t>998742203</t>
  </si>
  <si>
    <t>Přesun hmot procentní pro slaboproud v objektech v do 24 m</t>
  </si>
  <si>
    <t>-362628525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</si>
  <si>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</si>
  <si>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</si>
  <si>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</si>
  <si>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</si>
  <si>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</si>
  <si>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</si>
  <si>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</si>
  <si>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</si>
  <si>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</si>
  <si>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</si>
  <si>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</si>
  <si>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</si>
  <si>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</si>
  <si>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</si>
  <si>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</si>
  <si>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</si>
  <si>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</si>
  <si>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</si>
  <si>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</si>
  <si>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</si>
  <si>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</si>
  <si>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</si>
  <si>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763164547</t>
  </si>
  <si>
    <t>SDK obklad kovových kcí tvaru L š do 0,8 m desky 2xH2DF 12,5</t>
  </si>
  <si>
    <t>-1370369032</t>
  </si>
  <si>
    <t>opláštění instalace KAN pod stropem</t>
  </si>
  <si>
    <t>3,5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</si>
  <si>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</si>
  <si>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</si>
  <si>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</si>
  <si>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</si>
  <si>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</si>
  <si>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</si>
  <si>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</si>
  <si>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</si>
  <si>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</si>
  <si>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</si>
  <si>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</si>
  <si>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</si>
  <si>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</si>
  <si>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</si>
  <si>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</si>
  <si>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</si>
  <si>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</si>
  <si>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</si>
  <si>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</si>
  <si>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</si>
  <si>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</si>
  <si>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</si>
  <si>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</si>
  <si>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</si>
  <si>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</si>
  <si>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</si>
  <si>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</si>
  <si>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</si>
  <si>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</si>
  <si>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</si>
  <si>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</si>
  <si>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</si>
  <si>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</si>
  <si>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</si>
  <si>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</si>
  <si>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</si>
  <si>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</si>
  <si>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</si>
  <si>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</si>
  <si>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</si>
  <si>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</si>
  <si>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</si>
  <si>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</si>
  <si>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</si>
  <si>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</si>
  <si>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</si>
  <si>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</si>
  <si>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</si>
  <si>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</si>
  <si>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</si>
  <si>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</si>
  <si>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</si>
  <si>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</si>
  <si>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</si>
  <si>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</si>
  <si>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</si>
  <si>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</si>
  <si>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</si>
  <si>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</si>
  <si>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</si>
  <si>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</si>
  <si>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</si>
  <si>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</si>
  <si>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</si>
  <si>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</si>
  <si>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</si>
  <si>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</si>
  <si>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</si>
  <si>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</si>
  <si>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</si>
  <si>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</si>
  <si>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</si>
  <si>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</si>
  <si>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</si>
  <si>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</si>
  <si>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</si>
  <si>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</si>
  <si>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</si>
  <si>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</si>
  <si>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</si>
  <si>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</si>
  <si>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</si>
  <si>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</si>
  <si>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</si>
  <si>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</si>
  <si>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</si>
  <si>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</si>
  <si>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</si>
  <si>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</si>
  <si>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</si>
  <si>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</si>
  <si>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</si>
  <si>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</si>
  <si>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</si>
  <si>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</si>
  <si>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</si>
  <si>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</si>
  <si>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</si>
  <si>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</si>
  <si>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</si>
  <si>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</si>
  <si>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</si>
  <si>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</si>
  <si>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</si>
  <si>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</si>
  <si>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</si>
  <si>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</si>
  <si>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</si>
  <si>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</si>
  <si>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</si>
  <si>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</si>
  <si>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</si>
  <si>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</si>
  <si>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35,7*1,1 'Přepočtené koeficientem množství</t>
  </si>
  <si>
    <t>156</t>
  </si>
  <si>
    <t>776411111</t>
  </si>
  <si>
    <t>Montáž obvodových soklíků výšky do 80 mm</t>
  </si>
  <si>
    <t>-1612967727</t>
  </si>
  <si>
    <t>48,5</t>
  </si>
  <si>
    <t>157</t>
  </si>
  <si>
    <t>284110090</t>
  </si>
  <si>
    <t>lišta speciální soklová PVC 10335 18 x 80 mm role 50 m</t>
  </si>
  <si>
    <t>1303772497</t>
  </si>
  <si>
    <t>48,5*1,1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</si>
  <si>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</si>
  <si>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</si>
  <si>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</si>
  <si>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</si>
  <si>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</si>
  <si>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</si>
  <si>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</si>
  <si>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</si>
  <si>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</si>
  <si>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</si>
  <si>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</si>
  <si>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</si>
  <si>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</si>
  <si>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</si>
  <si>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</si>
  <si>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</si>
  <si>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</si>
  <si>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</si>
  <si>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(3,05+1,80+2,75+0,90+0,65+0,95)*2,00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</si>
  <si>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</si>
  <si>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</si>
  <si>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</si>
  <si>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</si>
  <si>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</si>
  <si>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</si>
  <si>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</si>
  <si>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</si>
  <si>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</si>
  <si>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</si>
  <si>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</si>
  <si>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</si>
  <si>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</si>
  <si>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</si>
  <si>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</si>
  <si>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</si>
  <si>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</si>
  <si>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</si>
  <si>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</si>
  <si>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</si>
  <si>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</si>
  <si>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</si>
  <si>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</si>
  <si>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</si>
  <si>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</si>
  <si>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</si>
  <si>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</si>
  <si>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</si>
  <si>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</si>
  <si>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</si>
  <si>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</si>
  <si>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</si>
  <si>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</si>
  <si>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</si>
  <si>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</si>
  <si>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</si>
  <si>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</si>
  <si>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</si>
  <si>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</si>
  <si>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35,7+48,144+50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</si>
  <si>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</si>
  <si>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</si>
  <si>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</si>
  <si>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</si>
  <si>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</si>
  <si>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</si>
  <si>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</si>
  <si>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</si>
  <si>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</si>
  <si>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</si>
  <si>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</si>
  <si>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</si>
  <si>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</si>
  <si>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40,8</t>
  </si>
  <si>
    <t>stěny;</t>
  </si>
  <si>
    <t>81,536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</si>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</sst>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202003-14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336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138ynyLjqUmjGANWPN9N5w+Sxif2TItD0GHOPGspHjGh+x6fOLOplj2g0/0IISx8MrscJn11YgWrMYhjZKPtLA==" hashValue="fN57JisTU4WOJsu3rjCLP41jeNjGtyJqkaP1DFB1HUEri7t86f993sTJVBsODjnr2nm7hafcIqa1Uk1j7f3I+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336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ROUND((SUM(BE144:BE476)),  2)</f>
        <v>0</v>
      </c>
      <c r="G33" s="39"/>
      <c r="H33" s="39"/>
      <c r="I33" s="159">
        <v>0.20999999999999999</v>
      </c>
      <c r="J33" s="158">
        <f>ROUND(((SUM(BE144:BE476))*I33),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ROUND((SUM(BF144:BF476)),  2)</f>
        <v>0</v>
      </c>
      <c r="G34" s="39"/>
      <c r="H34" s="39"/>
      <c r="I34" s="159">
        <v>0.14999999999999999</v>
      </c>
      <c r="J34" s="158">
        <f>ROUND(((SUM(BF144:BF476))*I34),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ROUND((SUM(BG144:BG476)),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ROUND((SUM(BH144:BH476)),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ROUND((SUM(BI144:BI476)),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336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336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J396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J414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J427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J442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J453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J456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J470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J471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J473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J475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336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336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P145+P276+P470</f>
        <v>0</v>
      </c>
      <c r="Q144" s="105"/>
      <c r="R144" s="214">
        <f>R145+R276+R470</f>
        <v>9.7747949999999992</v>
      </c>
      <c r="S144" s="105"/>
      <c r="T144" s="215">
        <f>T145+T276+T470</f>
        <v>5.7805768899999999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BK145+BK276+BK470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8.4806767999999995</v>
      </c>
      <c r="S145" s="225"/>
      <c r="T145" s="227">
        <f>T146+T177+T252+T268+T274</f>
        <v>4.8682949999999998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3.8897040799999996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8.8010000000000002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0.61448581999999996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4.3609999999999998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8.8010000000000002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10.252000000000001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0.89264164000000001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17.289000000000001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-7.0369999999999999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10.252000000000001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15.423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1.6073850599999999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17.882999999999999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15.423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2.7999999999999998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0.000224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13.9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0.001668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4.58917822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35.700000000000003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0.0092820000000000003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35.700000000000003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35.700000000000003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0.17457300000000003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35.700000000000003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35.700000000000003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0.10710000000000002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48.143999999999998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0.012517439999999998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18.640999999999998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4" customFormat="1">
      <c r="A194" s="14"/>
      <c r="B194" s="258"/>
      <c r="C194" s="259"/>
      <c r="D194" s="249" t="s">
        <v>151</v>
      </c>
      <c r="E194" s="260" t="s">
        <v>1</v>
      </c>
      <c r="F194" s="261" t="s">
        <v>239</v>
      </c>
      <c r="G194" s="259"/>
      <c r="H194" s="262">
        <v>3.0859999999999999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151</v>
      </c>
      <c r="AU194" s="268" t="s">
        <v>149</v>
      </c>
      <c r="AV194" s="14" t="s">
        <v>149</v>
      </c>
      <c r="AW194" s="14" t="s">
        <v>36</v>
      </c>
      <c r="AX194" s="14" t="s">
        <v>80</v>
      </c>
      <c r="AY194" s="268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48.143999999999998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51.381999999999998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0.25125797999999999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4.3609999999999998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9.1099999999999994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34.578000000000003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20.504000000000001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51.381999999999998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81.536000000000001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0.24460800000000002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1.026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51.737000000000002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23.210000000000001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13.712999999999999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81.536000000000001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48.143999999999998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0.25034879999999998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20.300000000000001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2.1315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20.300000000000001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20.300000000000001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20.300000000000001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0.011571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0.0017945000000000001</v>
      </c>
      <c r="S252" s="225"/>
      <c r="T252" s="227">
        <f>SUM(T253:T267)</f>
        <v>4.8682949999999998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40.799999999999997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0.001632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40.799999999999997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8.3490000000000002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0.83490000000000009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8.3490000000000002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17.300000000000001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1.5569999999999999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5.7809999999999997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5.7809999999999997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5.7809999999999997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8.4809999999999999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P277+P285+P296+P304+P314+P332+P334+P343+P375+P383+P386+P396+P414+P427+P442+P453+P456</f>
        <v>0</v>
      </c>
      <c r="Q276" s="225"/>
      <c r="R276" s="226">
        <f>R277+R285+R296+R304+R314+R332+R334+R343+R375+R383+R386+R396+R414+R427+R442+R453+R456</f>
        <v>1.2941182</v>
      </c>
      <c r="S276" s="225"/>
      <c r="T276" s="227">
        <f>T277+T285+T296+T304+T314+T332+T334+T343+T375+T383+T386+T396+T414+T427+T442+T453+T456</f>
        <v>0.91228189000000004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BK277+BK285+BK296+BK304+BK314+BK332+BK334+BK343+BK375+BK383+BK386+BK396+BK414+BK427+BK442+BK453+BK456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0.02341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23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23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0.00115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84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84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0.01008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34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34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0.0057800000000000004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32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32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7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6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6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0.00030000000000000003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4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4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0.00024000000000000001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6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6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0.00036000000000000002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0.0044170000000000008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22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23.100000000000001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0.001617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23.100000000000001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35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35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0.0028000000000000004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5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SUM(P387:P395)</f>
        <v>0</v>
      </c>
      <c r="Q386" s="225"/>
      <c r="R386" s="226">
        <f>SUM(R387:R395)</f>
        <v>0.12497399999999999</v>
      </c>
      <c r="S386" s="225"/>
      <c r="T386" s="227">
        <f>SUM(T387:T395)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SUM(BK387:BK395)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3.5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0.059709999999999999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13" customFormat="1">
      <c r="A391" s="13"/>
      <c r="B391" s="247"/>
      <c r="C391" s="248"/>
      <c r="D391" s="249" t="s">
        <v>151</v>
      </c>
      <c r="E391" s="250" t="s">
        <v>1</v>
      </c>
      <c r="F391" s="251" t="s">
        <v>768</v>
      </c>
      <c r="G391" s="248"/>
      <c r="H391" s="250" t="s">
        <v>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7" t="s">
        <v>151</v>
      </c>
      <c r="AU391" s="257" t="s">
        <v>149</v>
      </c>
      <c r="AV391" s="13" t="s">
        <v>88</v>
      </c>
      <c r="AW391" s="13" t="s">
        <v>36</v>
      </c>
      <c r="AX391" s="13" t="s">
        <v>80</v>
      </c>
      <c r="AY391" s="257" t="s">
        <v>141</v>
      </c>
    </row>
    <row r="392" s="14" customFormat="1">
      <c r="A392" s="14"/>
      <c r="B392" s="258"/>
      <c r="C392" s="259"/>
      <c r="D392" s="249" t="s">
        <v>151</v>
      </c>
      <c r="E392" s="260" t="s">
        <v>1</v>
      </c>
      <c r="F392" s="261" t="s">
        <v>769</v>
      </c>
      <c r="G392" s="259"/>
      <c r="H392" s="262">
        <v>3.5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8" t="s">
        <v>151</v>
      </c>
      <c r="AU392" s="268" t="s">
        <v>149</v>
      </c>
      <c r="AV392" s="14" t="s">
        <v>149</v>
      </c>
      <c r="AW392" s="14" t="s">
        <v>36</v>
      </c>
      <c r="AX392" s="14" t="s">
        <v>88</v>
      </c>
      <c r="AY392" s="268" t="s">
        <v>141</v>
      </c>
    </row>
    <row r="393" s="2" customFormat="1" ht="16.5" customHeight="1">
      <c r="A393" s="39"/>
      <c r="B393" s="40"/>
      <c r="C393" s="233" t="s">
        <v>770</v>
      </c>
      <c r="D393" s="233" t="s">
        <v>144</v>
      </c>
      <c r="E393" s="234" t="s">
        <v>771</v>
      </c>
      <c r="F393" s="235" t="s">
        <v>772</v>
      </c>
      <c r="G393" s="236" t="s">
        <v>156</v>
      </c>
      <c r="H393" s="237">
        <v>1</v>
      </c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6.9999999999999994E-05</v>
      </c>
      <c r="R393" s="243">
        <f>Q393*H393</f>
        <v>6.9999999999999994E-05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773</v>
      </c>
    </row>
    <row r="394" s="2" customFormat="1" ht="16.5" customHeight="1">
      <c r="A394" s="39"/>
      <c r="B394" s="40"/>
      <c r="C394" s="291" t="s">
        <v>774</v>
      </c>
      <c r="D394" s="291" t="s">
        <v>307</v>
      </c>
      <c r="E394" s="292" t="s">
        <v>775</v>
      </c>
      <c r="F394" s="293" t="s">
        <v>776</v>
      </c>
      <c r="G394" s="294" t="s">
        <v>156</v>
      </c>
      <c r="H394" s="295">
        <v>1</v>
      </c>
      <c r="I394" s="296"/>
      <c r="J394" s="297">
        <f>ROUND(I394*H394,2)</f>
        <v>0</v>
      </c>
      <c r="K394" s="298"/>
      <c r="L394" s="299"/>
      <c r="M394" s="300" t="s">
        <v>1</v>
      </c>
      <c r="N394" s="301" t="s">
        <v>46</v>
      </c>
      <c r="O394" s="92"/>
      <c r="P394" s="243">
        <f>O394*H394</f>
        <v>0</v>
      </c>
      <c r="Q394" s="243">
        <v>0.00072999999999999996</v>
      </c>
      <c r="R394" s="243">
        <f>Q394*H394</f>
        <v>0.00072999999999999996</v>
      </c>
      <c r="S394" s="243">
        <v>0</v>
      </c>
      <c r="T394" s="24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5" t="s">
        <v>328</v>
      </c>
      <c r="AT394" s="245" t="s">
        <v>307</v>
      </c>
      <c r="AU394" s="245" t="s">
        <v>149</v>
      </c>
      <c r="AY394" s="18" t="s">
        <v>141</v>
      </c>
      <c r="BE394" s="246">
        <f>IF(N394="základní",J394,0)</f>
        <v>0</v>
      </c>
      <c r="BF394" s="246">
        <f>IF(N394="snížená",J394,0)</f>
        <v>0</v>
      </c>
      <c r="BG394" s="246">
        <f>IF(N394="zákl. přenesená",J394,0)</f>
        <v>0</v>
      </c>
      <c r="BH394" s="246">
        <f>IF(N394="sníž. přenesená",J394,0)</f>
        <v>0</v>
      </c>
      <c r="BI394" s="246">
        <f>IF(N394="nulová",J394,0)</f>
        <v>0</v>
      </c>
      <c r="BJ394" s="18" t="s">
        <v>149</v>
      </c>
      <c r="BK394" s="246">
        <f>ROUND(I394*H394,2)</f>
        <v>0</v>
      </c>
      <c r="BL394" s="18" t="s">
        <v>231</v>
      </c>
      <c r="BM394" s="245" t="s">
        <v>777</v>
      </c>
    </row>
    <row r="395" s="2" customFormat="1" ht="21.75" customHeight="1">
      <c r="A395" s="39"/>
      <c r="B395" s="40"/>
      <c r="C395" s="233" t="s">
        <v>778</v>
      </c>
      <c r="D395" s="233" t="s">
        <v>144</v>
      </c>
      <c r="E395" s="234" t="s">
        <v>779</v>
      </c>
      <c r="F395" s="235" t="s">
        <v>780</v>
      </c>
      <c r="G395" s="236" t="s">
        <v>394</v>
      </c>
      <c r="H395" s="302"/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781</v>
      </c>
    </row>
    <row r="396" s="12" customFormat="1" ht="22.8" customHeight="1">
      <c r="A396" s="12"/>
      <c r="B396" s="217"/>
      <c r="C396" s="218"/>
      <c r="D396" s="219" t="s">
        <v>79</v>
      </c>
      <c r="E396" s="231" t="s">
        <v>782</v>
      </c>
      <c r="F396" s="231" t="s">
        <v>783</v>
      </c>
      <c r="G396" s="218"/>
      <c r="H396" s="218"/>
      <c r="I396" s="221"/>
      <c r="J396" s="232">
        <f>BK396</f>
        <v>0</v>
      </c>
      <c r="K396" s="218"/>
      <c r="L396" s="223"/>
      <c r="M396" s="224"/>
      <c r="N396" s="225"/>
      <c r="O396" s="225"/>
      <c r="P396" s="226">
        <f>SUM(P397:P413)</f>
        <v>0</v>
      </c>
      <c r="Q396" s="225"/>
      <c r="R396" s="226">
        <f>SUM(R397:R413)</f>
        <v>0.13735</v>
      </c>
      <c r="S396" s="225"/>
      <c r="T396" s="227">
        <f>SUM(T397:T413)</f>
        <v>0.67058024999999999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8" t="s">
        <v>149</v>
      </c>
      <c r="AT396" s="229" t="s">
        <v>79</v>
      </c>
      <c r="AU396" s="229" t="s">
        <v>88</v>
      </c>
      <c r="AY396" s="228" t="s">
        <v>141</v>
      </c>
      <c r="BK396" s="230">
        <f>SUM(BK397:BK413)</f>
        <v>0</v>
      </c>
    </row>
    <row r="397" s="2" customFormat="1" ht="16.5" customHeight="1">
      <c r="A397" s="39"/>
      <c r="B397" s="40"/>
      <c r="C397" s="233" t="s">
        <v>784</v>
      </c>
      <c r="D397" s="233" t="s">
        <v>144</v>
      </c>
      <c r="E397" s="234" t="s">
        <v>785</v>
      </c>
      <c r="F397" s="235" t="s">
        <v>786</v>
      </c>
      <c r="G397" s="236" t="s">
        <v>174</v>
      </c>
      <c r="H397" s="237">
        <v>24.695</v>
      </c>
      <c r="I397" s="238"/>
      <c r="J397" s="239">
        <f>ROUND(I397*H397,2)</f>
        <v>0</v>
      </c>
      <c r="K397" s="240"/>
      <c r="L397" s="45"/>
      <c r="M397" s="241" t="s">
        <v>1</v>
      </c>
      <c r="N397" s="242" t="s">
        <v>46</v>
      </c>
      <c r="O397" s="92"/>
      <c r="P397" s="243">
        <f>O397*H397</f>
        <v>0</v>
      </c>
      <c r="Q397" s="243">
        <v>0</v>
      </c>
      <c r="R397" s="243">
        <f>Q397*H397</f>
        <v>0</v>
      </c>
      <c r="S397" s="243">
        <v>0.01695</v>
      </c>
      <c r="T397" s="244">
        <f>S397*H397</f>
        <v>0.41858024999999999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5" t="s">
        <v>231</v>
      </c>
      <c r="AT397" s="245" t="s">
        <v>144</v>
      </c>
      <c r="AU397" s="245" t="s">
        <v>149</v>
      </c>
      <c r="AY397" s="18" t="s">
        <v>141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8" t="s">
        <v>149</v>
      </c>
      <c r="BK397" s="246">
        <f>ROUND(I397*H397,2)</f>
        <v>0</v>
      </c>
      <c r="BL397" s="18" t="s">
        <v>231</v>
      </c>
      <c r="BM397" s="245" t="s">
        <v>787</v>
      </c>
    </row>
    <row r="398" s="14" customFormat="1">
      <c r="A398" s="14"/>
      <c r="B398" s="258"/>
      <c r="C398" s="259"/>
      <c r="D398" s="249" t="s">
        <v>151</v>
      </c>
      <c r="E398" s="260" t="s">
        <v>1</v>
      </c>
      <c r="F398" s="261" t="s">
        <v>788</v>
      </c>
      <c r="G398" s="259"/>
      <c r="H398" s="262">
        <v>24.695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151</v>
      </c>
      <c r="AU398" s="268" t="s">
        <v>149</v>
      </c>
      <c r="AV398" s="14" t="s">
        <v>149</v>
      </c>
      <c r="AW398" s="14" t="s">
        <v>36</v>
      </c>
      <c r="AX398" s="14" t="s">
        <v>80</v>
      </c>
      <c r="AY398" s="268" t="s">
        <v>141</v>
      </c>
    </row>
    <row r="399" s="15" customFormat="1">
      <c r="A399" s="15"/>
      <c r="B399" s="269"/>
      <c r="C399" s="270"/>
      <c r="D399" s="249" t="s">
        <v>151</v>
      </c>
      <c r="E399" s="271" t="s">
        <v>1</v>
      </c>
      <c r="F399" s="272" t="s">
        <v>181</v>
      </c>
      <c r="G399" s="270"/>
      <c r="H399" s="273">
        <v>24.695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9" t="s">
        <v>151</v>
      </c>
      <c r="AU399" s="279" t="s">
        <v>149</v>
      </c>
      <c r="AV399" s="15" t="s">
        <v>148</v>
      </c>
      <c r="AW399" s="15" t="s">
        <v>36</v>
      </c>
      <c r="AX399" s="15" t="s">
        <v>88</v>
      </c>
      <c r="AY399" s="279" t="s">
        <v>141</v>
      </c>
    </row>
    <row r="400" s="2" customFormat="1" ht="21.75" customHeight="1">
      <c r="A400" s="39"/>
      <c r="B400" s="40"/>
      <c r="C400" s="233" t="s">
        <v>789</v>
      </c>
      <c r="D400" s="233" t="s">
        <v>144</v>
      </c>
      <c r="E400" s="234" t="s">
        <v>790</v>
      </c>
      <c r="F400" s="235" t="s">
        <v>791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0.00044999999999999999</v>
      </c>
      <c r="R400" s="243">
        <f>Q400*H400</f>
        <v>0.0013500000000000001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792</v>
      </c>
    </row>
    <row r="401" s="2" customFormat="1" ht="21.75" customHeight="1">
      <c r="A401" s="39"/>
      <c r="B401" s="40"/>
      <c r="C401" s="291" t="s">
        <v>793</v>
      </c>
      <c r="D401" s="291" t="s">
        <v>307</v>
      </c>
      <c r="E401" s="292" t="s">
        <v>794</v>
      </c>
      <c r="F401" s="293" t="s">
        <v>795</v>
      </c>
      <c r="G401" s="294" t="s">
        <v>156</v>
      </c>
      <c r="H401" s="295">
        <v>3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0.0085000000000000006</v>
      </c>
      <c r="R401" s="243">
        <f>Q401*H401</f>
        <v>0.025500000000000002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796</v>
      </c>
    </row>
    <row r="402" s="2" customFormat="1" ht="21.75" customHeight="1">
      <c r="A402" s="39"/>
      <c r="B402" s="40"/>
      <c r="C402" s="233" t="s">
        <v>797</v>
      </c>
      <c r="D402" s="233" t="s">
        <v>144</v>
      </c>
      <c r="E402" s="234" t="s">
        <v>798</v>
      </c>
      <c r="F402" s="235" t="s">
        <v>799</v>
      </c>
      <c r="G402" s="236" t="s">
        <v>156</v>
      </c>
      <c r="H402" s="237">
        <v>3</v>
      </c>
      <c r="I402" s="238"/>
      <c r="J402" s="239">
        <f>ROUND(I402*H402,2)</f>
        <v>0</v>
      </c>
      <c r="K402" s="240"/>
      <c r="L402" s="45"/>
      <c r="M402" s="241" t="s">
        <v>1</v>
      </c>
      <c r="N402" s="242" t="s">
        <v>46</v>
      </c>
      <c r="O402" s="92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231</v>
      </c>
      <c r="AT402" s="245" t="s">
        <v>144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800</v>
      </c>
    </row>
    <row r="403" s="2" customFormat="1" ht="21.75" customHeight="1">
      <c r="A403" s="39"/>
      <c r="B403" s="40"/>
      <c r="C403" s="291" t="s">
        <v>801</v>
      </c>
      <c r="D403" s="291" t="s">
        <v>307</v>
      </c>
      <c r="E403" s="292" t="s">
        <v>802</v>
      </c>
      <c r="F403" s="293" t="s">
        <v>803</v>
      </c>
      <c r="G403" s="294" t="s">
        <v>156</v>
      </c>
      <c r="H403" s="295">
        <v>2</v>
      </c>
      <c r="I403" s="296"/>
      <c r="J403" s="297">
        <f>ROUND(I403*H403,2)</f>
        <v>0</v>
      </c>
      <c r="K403" s="298"/>
      <c r="L403" s="299"/>
      <c r="M403" s="300" t="s">
        <v>1</v>
      </c>
      <c r="N403" s="301" t="s">
        <v>46</v>
      </c>
      <c r="O403" s="92"/>
      <c r="P403" s="243">
        <f>O403*H403</f>
        <v>0</v>
      </c>
      <c r="Q403" s="243">
        <v>0.0275</v>
      </c>
      <c r="R403" s="243">
        <f>Q403*H403</f>
        <v>0.055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328</v>
      </c>
      <c r="AT403" s="245" t="s">
        <v>307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804</v>
      </c>
    </row>
    <row r="404" s="2" customFormat="1" ht="21.75" customHeight="1">
      <c r="A404" s="39"/>
      <c r="B404" s="40"/>
      <c r="C404" s="291" t="s">
        <v>805</v>
      </c>
      <c r="D404" s="291" t="s">
        <v>307</v>
      </c>
      <c r="E404" s="292" t="s">
        <v>806</v>
      </c>
      <c r="F404" s="293" t="s">
        <v>807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0.0275</v>
      </c>
      <c r="R404" s="243">
        <f>Q404*H404</f>
        <v>0.0275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808</v>
      </c>
    </row>
    <row r="405" s="2" customFormat="1" ht="21.75" customHeight="1">
      <c r="A405" s="39"/>
      <c r="B405" s="40"/>
      <c r="C405" s="233" t="s">
        <v>809</v>
      </c>
      <c r="D405" s="233" t="s">
        <v>144</v>
      </c>
      <c r="E405" s="234" t="s">
        <v>810</v>
      </c>
      <c r="F405" s="235" t="s">
        <v>811</v>
      </c>
      <c r="G405" s="236" t="s">
        <v>156</v>
      </c>
      <c r="H405" s="237">
        <v>1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</v>
      </c>
      <c r="T405" s="24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812</v>
      </c>
    </row>
    <row r="406" s="2" customFormat="1" ht="21.75" customHeight="1">
      <c r="A406" s="39"/>
      <c r="B406" s="40"/>
      <c r="C406" s="291" t="s">
        <v>813</v>
      </c>
      <c r="D406" s="291" t="s">
        <v>307</v>
      </c>
      <c r="E406" s="292" t="s">
        <v>814</v>
      </c>
      <c r="F406" s="293" t="s">
        <v>815</v>
      </c>
      <c r="G406" s="294" t="s">
        <v>156</v>
      </c>
      <c r="H406" s="295">
        <v>1</v>
      </c>
      <c r="I406" s="296"/>
      <c r="J406" s="297">
        <f>ROUND(I406*H406,2)</f>
        <v>0</v>
      </c>
      <c r="K406" s="298"/>
      <c r="L406" s="299"/>
      <c r="M406" s="300" t="s">
        <v>1</v>
      </c>
      <c r="N406" s="301" t="s">
        <v>46</v>
      </c>
      <c r="O406" s="92"/>
      <c r="P406" s="243">
        <f>O406*H406</f>
        <v>0</v>
      </c>
      <c r="Q406" s="243">
        <v>0.028000000000000001</v>
      </c>
      <c r="R406" s="243">
        <f>Q406*H406</f>
        <v>0.028000000000000001</v>
      </c>
      <c r="S406" s="243">
        <v>0</v>
      </c>
      <c r="T406" s="24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5" t="s">
        <v>328</v>
      </c>
      <c r="AT406" s="245" t="s">
        <v>307</v>
      </c>
      <c r="AU406" s="245" t="s">
        <v>149</v>
      </c>
      <c r="AY406" s="18" t="s">
        <v>141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8" t="s">
        <v>149</v>
      </c>
      <c r="BK406" s="246">
        <f>ROUND(I406*H406,2)</f>
        <v>0</v>
      </c>
      <c r="BL406" s="18" t="s">
        <v>231</v>
      </c>
      <c r="BM406" s="245" t="s">
        <v>816</v>
      </c>
    </row>
    <row r="407" s="2" customFormat="1" ht="21.75" customHeight="1">
      <c r="A407" s="39"/>
      <c r="B407" s="40"/>
      <c r="C407" s="233" t="s">
        <v>817</v>
      </c>
      <c r="D407" s="233" t="s">
        <v>144</v>
      </c>
      <c r="E407" s="234" t="s">
        <v>818</v>
      </c>
      <c r="F407" s="235" t="s">
        <v>819</v>
      </c>
      <c r="G407" s="236" t="s">
        <v>156</v>
      </c>
      <c r="H407" s="237">
        <v>9</v>
      </c>
      <c r="I407" s="238"/>
      <c r="J407" s="239">
        <f>ROUND(I407*H407,2)</f>
        <v>0</v>
      </c>
      <c r="K407" s="240"/>
      <c r="L407" s="45"/>
      <c r="M407" s="241" t="s">
        <v>1</v>
      </c>
      <c r="N407" s="242" t="s">
        <v>46</v>
      </c>
      <c r="O407" s="92"/>
      <c r="P407" s="243">
        <f>O407*H407</f>
        <v>0</v>
      </c>
      <c r="Q407" s="243">
        <v>0</v>
      </c>
      <c r="R407" s="243">
        <f>Q407*H407</f>
        <v>0</v>
      </c>
      <c r="S407" s="243">
        <v>0.028000000000000001</v>
      </c>
      <c r="T407" s="244">
        <f>S407*H407</f>
        <v>0.252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5" t="s">
        <v>231</v>
      </c>
      <c r="AT407" s="245" t="s">
        <v>144</v>
      </c>
      <c r="AU407" s="245" t="s">
        <v>149</v>
      </c>
      <c r="AY407" s="18" t="s">
        <v>141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18" t="s">
        <v>149</v>
      </c>
      <c r="BK407" s="246">
        <f>ROUND(I407*H407,2)</f>
        <v>0</v>
      </c>
      <c r="BL407" s="18" t="s">
        <v>231</v>
      </c>
      <c r="BM407" s="245" t="s">
        <v>820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821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164</v>
      </c>
      <c r="G409" s="259"/>
      <c r="H409" s="262">
        <v>5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3" customFormat="1">
      <c r="A410" s="13"/>
      <c r="B410" s="247"/>
      <c r="C410" s="248"/>
      <c r="D410" s="249" t="s">
        <v>151</v>
      </c>
      <c r="E410" s="250" t="s">
        <v>1</v>
      </c>
      <c r="F410" s="251" t="s">
        <v>822</v>
      </c>
      <c r="G410" s="248"/>
      <c r="H410" s="250" t="s">
        <v>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7" t="s">
        <v>151</v>
      </c>
      <c r="AU410" s="257" t="s">
        <v>149</v>
      </c>
      <c r="AV410" s="13" t="s">
        <v>88</v>
      </c>
      <c r="AW410" s="13" t="s">
        <v>36</v>
      </c>
      <c r="AX410" s="13" t="s">
        <v>80</v>
      </c>
      <c r="AY410" s="257" t="s">
        <v>141</v>
      </c>
    </row>
    <row r="411" s="14" customFormat="1">
      <c r="A411" s="14"/>
      <c r="B411" s="258"/>
      <c r="C411" s="259"/>
      <c r="D411" s="249" t="s">
        <v>151</v>
      </c>
      <c r="E411" s="260" t="s">
        <v>1</v>
      </c>
      <c r="F411" s="261" t="s">
        <v>148</v>
      </c>
      <c r="G411" s="259"/>
      <c r="H411" s="262">
        <v>4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8" t="s">
        <v>151</v>
      </c>
      <c r="AU411" s="268" t="s">
        <v>149</v>
      </c>
      <c r="AV411" s="14" t="s">
        <v>149</v>
      </c>
      <c r="AW411" s="14" t="s">
        <v>36</v>
      </c>
      <c r="AX411" s="14" t="s">
        <v>80</v>
      </c>
      <c r="AY411" s="268" t="s">
        <v>141</v>
      </c>
    </row>
    <row r="412" s="15" customFormat="1">
      <c r="A412" s="15"/>
      <c r="B412" s="269"/>
      <c r="C412" s="270"/>
      <c r="D412" s="249" t="s">
        <v>151</v>
      </c>
      <c r="E412" s="271" t="s">
        <v>1</v>
      </c>
      <c r="F412" s="272" t="s">
        <v>181</v>
      </c>
      <c r="G412" s="270"/>
      <c r="H412" s="273">
        <v>9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9" t="s">
        <v>151</v>
      </c>
      <c r="AU412" s="279" t="s">
        <v>149</v>
      </c>
      <c r="AV412" s="15" t="s">
        <v>148</v>
      </c>
      <c r="AW412" s="15" t="s">
        <v>36</v>
      </c>
      <c r="AX412" s="15" t="s">
        <v>88</v>
      </c>
      <c r="AY412" s="279" t="s">
        <v>141</v>
      </c>
    </row>
    <row r="413" s="2" customFormat="1" ht="21.75" customHeight="1">
      <c r="A413" s="39"/>
      <c r="B413" s="40"/>
      <c r="C413" s="233" t="s">
        <v>823</v>
      </c>
      <c r="D413" s="233" t="s">
        <v>144</v>
      </c>
      <c r="E413" s="234" t="s">
        <v>824</v>
      </c>
      <c r="F413" s="235" t="s">
        <v>825</v>
      </c>
      <c r="G413" s="236" t="s">
        <v>394</v>
      </c>
      <c r="H413" s="302"/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</v>
      </c>
      <c r="R413" s="243">
        <f>Q413*H413</f>
        <v>0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826</v>
      </c>
    </row>
    <row r="414" s="12" customFormat="1" ht="22.8" customHeight="1">
      <c r="A414" s="12"/>
      <c r="B414" s="217"/>
      <c r="C414" s="218"/>
      <c r="D414" s="219" t="s">
        <v>79</v>
      </c>
      <c r="E414" s="231" t="s">
        <v>827</v>
      </c>
      <c r="F414" s="231" t="s">
        <v>828</v>
      </c>
      <c r="G414" s="218"/>
      <c r="H414" s="218"/>
      <c r="I414" s="221"/>
      <c r="J414" s="232">
        <f>BK414</f>
        <v>0</v>
      </c>
      <c r="K414" s="218"/>
      <c r="L414" s="223"/>
      <c r="M414" s="224"/>
      <c r="N414" s="225"/>
      <c r="O414" s="225"/>
      <c r="P414" s="226">
        <f>SUM(P415:P426)</f>
        <v>0</v>
      </c>
      <c r="Q414" s="225"/>
      <c r="R414" s="226">
        <f>SUM(R415:R426)</f>
        <v>0.16834799999999997</v>
      </c>
      <c r="S414" s="225"/>
      <c r="T414" s="227">
        <f>SUM(T415:T426)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8" t="s">
        <v>149</v>
      </c>
      <c r="AT414" s="229" t="s">
        <v>79</v>
      </c>
      <c r="AU414" s="229" t="s">
        <v>88</v>
      </c>
      <c r="AY414" s="228" t="s">
        <v>141</v>
      </c>
      <c r="BK414" s="230">
        <f>SUM(BK415:BK426)</f>
        <v>0</v>
      </c>
    </row>
    <row r="415" s="2" customFormat="1" ht="21.75" customHeight="1">
      <c r="A415" s="39"/>
      <c r="B415" s="40"/>
      <c r="C415" s="233" t="s">
        <v>829</v>
      </c>
      <c r="D415" s="233" t="s">
        <v>144</v>
      </c>
      <c r="E415" s="234" t="s">
        <v>830</v>
      </c>
      <c r="F415" s="235" t="s">
        <v>831</v>
      </c>
      <c r="G415" s="236" t="s">
        <v>167</v>
      </c>
      <c r="H415" s="237">
        <v>0.90000000000000002</v>
      </c>
      <c r="I415" s="238"/>
      <c r="J415" s="239">
        <f>ROUND(I415*H415,2)</f>
        <v>0</v>
      </c>
      <c r="K415" s="240"/>
      <c r="L415" s="45"/>
      <c r="M415" s="241" t="s">
        <v>1</v>
      </c>
      <c r="N415" s="242" t="s">
        <v>46</v>
      </c>
      <c r="O415" s="92"/>
      <c r="P415" s="243">
        <f>O415*H415</f>
        <v>0</v>
      </c>
      <c r="Q415" s="243">
        <v>0.0037399999999999998</v>
      </c>
      <c r="R415" s="243">
        <f>Q415*H415</f>
        <v>0.0033660000000000001</v>
      </c>
      <c r="S415" s="243">
        <v>0</v>
      </c>
      <c r="T415" s="24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5" t="s">
        <v>231</v>
      </c>
      <c r="AT415" s="245" t="s">
        <v>144</v>
      </c>
      <c r="AU415" s="245" t="s">
        <v>149</v>
      </c>
      <c r="AY415" s="18" t="s">
        <v>141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18" t="s">
        <v>149</v>
      </c>
      <c r="BK415" s="246">
        <f>ROUND(I415*H415,2)</f>
        <v>0</v>
      </c>
      <c r="BL415" s="18" t="s">
        <v>231</v>
      </c>
      <c r="BM415" s="245" t="s">
        <v>832</v>
      </c>
    </row>
    <row r="416" s="13" customFormat="1">
      <c r="A416" s="13"/>
      <c r="B416" s="247"/>
      <c r="C416" s="248"/>
      <c r="D416" s="249" t="s">
        <v>151</v>
      </c>
      <c r="E416" s="250" t="s">
        <v>1</v>
      </c>
      <c r="F416" s="251" t="s">
        <v>833</v>
      </c>
      <c r="G416" s="248"/>
      <c r="H416" s="250" t="s">
        <v>1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7" t="s">
        <v>151</v>
      </c>
      <c r="AU416" s="257" t="s">
        <v>149</v>
      </c>
      <c r="AV416" s="13" t="s">
        <v>88</v>
      </c>
      <c r="AW416" s="13" t="s">
        <v>36</v>
      </c>
      <c r="AX416" s="13" t="s">
        <v>80</v>
      </c>
      <c r="AY416" s="257" t="s">
        <v>141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834</v>
      </c>
      <c r="G417" s="259"/>
      <c r="H417" s="262">
        <v>0.90000000000000002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88</v>
      </c>
      <c r="AY417" s="268" t="s">
        <v>141</v>
      </c>
    </row>
    <row r="418" s="2" customFormat="1" ht="21.75" customHeight="1">
      <c r="A418" s="39"/>
      <c r="B418" s="40"/>
      <c r="C418" s="233" t="s">
        <v>835</v>
      </c>
      <c r="D418" s="233" t="s">
        <v>144</v>
      </c>
      <c r="E418" s="234" t="s">
        <v>836</v>
      </c>
      <c r="F418" s="235" t="s">
        <v>837</v>
      </c>
      <c r="G418" s="236" t="s">
        <v>174</v>
      </c>
      <c r="H418" s="237">
        <v>5.0999999999999996</v>
      </c>
      <c r="I418" s="238"/>
      <c r="J418" s="239">
        <f>ROUND(I418*H418,2)</f>
        <v>0</v>
      </c>
      <c r="K418" s="240"/>
      <c r="L418" s="45"/>
      <c r="M418" s="241" t="s">
        <v>1</v>
      </c>
      <c r="N418" s="242" t="s">
        <v>46</v>
      </c>
      <c r="O418" s="92"/>
      <c r="P418" s="243">
        <f>O418*H418</f>
        <v>0</v>
      </c>
      <c r="Q418" s="243">
        <v>0.0036700000000000001</v>
      </c>
      <c r="R418" s="243">
        <f>Q418*H418</f>
        <v>0.018716999999999998</v>
      </c>
      <c r="S418" s="243">
        <v>0</v>
      </c>
      <c r="T418" s="24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5" t="s">
        <v>231</v>
      </c>
      <c r="AT418" s="245" t="s">
        <v>144</v>
      </c>
      <c r="AU418" s="245" t="s">
        <v>149</v>
      </c>
      <c r="AY418" s="18" t="s">
        <v>141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8" t="s">
        <v>149</v>
      </c>
      <c r="BK418" s="246">
        <f>ROUND(I418*H418,2)</f>
        <v>0</v>
      </c>
      <c r="BL418" s="18" t="s">
        <v>231</v>
      </c>
      <c r="BM418" s="245" t="s">
        <v>838</v>
      </c>
    </row>
    <row r="419" s="14" customFormat="1">
      <c r="A419" s="14"/>
      <c r="B419" s="258"/>
      <c r="C419" s="259"/>
      <c r="D419" s="249" t="s">
        <v>151</v>
      </c>
      <c r="E419" s="260" t="s">
        <v>1</v>
      </c>
      <c r="F419" s="261" t="s">
        <v>839</v>
      </c>
      <c r="G419" s="259"/>
      <c r="H419" s="262">
        <v>5.0999999999999996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8" t="s">
        <v>151</v>
      </c>
      <c r="AU419" s="268" t="s">
        <v>149</v>
      </c>
      <c r="AV419" s="14" t="s">
        <v>149</v>
      </c>
      <c r="AW419" s="14" t="s">
        <v>36</v>
      </c>
      <c r="AX419" s="14" t="s">
        <v>80</v>
      </c>
      <c r="AY419" s="268" t="s">
        <v>141</v>
      </c>
    </row>
    <row r="420" s="15" customFormat="1">
      <c r="A420" s="15"/>
      <c r="B420" s="269"/>
      <c r="C420" s="270"/>
      <c r="D420" s="249" t="s">
        <v>151</v>
      </c>
      <c r="E420" s="271" t="s">
        <v>1</v>
      </c>
      <c r="F420" s="272" t="s">
        <v>181</v>
      </c>
      <c r="G420" s="270"/>
      <c r="H420" s="273">
        <v>5.0999999999999996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9" t="s">
        <v>151</v>
      </c>
      <c r="AU420" s="279" t="s">
        <v>149</v>
      </c>
      <c r="AV420" s="15" t="s">
        <v>148</v>
      </c>
      <c r="AW420" s="15" t="s">
        <v>36</v>
      </c>
      <c r="AX420" s="15" t="s">
        <v>88</v>
      </c>
      <c r="AY420" s="279" t="s">
        <v>141</v>
      </c>
    </row>
    <row r="421" s="2" customFormat="1" ht="21.75" customHeight="1">
      <c r="A421" s="39"/>
      <c r="B421" s="40"/>
      <c r="C421" s="291" t="s">
        <v>840</v>
      </c>
      <c r="D421" s="291" t="s">
        <v>307</v>
      </c>
      <c r="E421" s="292" t="s">
        <v>841</v>
      </c>
      <c r="F421" s="293" t="s">
        <v>842</v>
      </c>
      <c r="G421" s="294" t="s">
        <v>174</v>
      </c>
      <c r="H421" s="295">
        <v>6</v>
      </c>
      <c r="I421" s="296"/>
      <c r="J421" s="297">
        <f>ROUND(I421*H421,2)</f>
        <v>0</v>
      </c>
      <c r="K421" s="298"/>
      <c r="L421" s="299"/>
      <c r="M421" s="300" t="s">
        <v>1</v>
      </c>
      <c r="N421" s="301" t="s">
        <v>46</v>
      </c>
      <c r="O421" s="92"/>
      <c r="P421" s="243">
        <f>O421*H421</f>
        <v>0</v>
      </c>
      <c r="Q421" s="243">
        <v>0.017999999999999999</v>
      </c>
      <c r="R421" s="243">
        <f>Q421*H421</f>
        <v>0.10799999999999999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328</v>
      </c>
      <c r="AT421" s="245" t="s">
        <v>307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843</v>
      </c>
    </row>
    <row r="422" s="14" customFormat="1">
      <c r="A422" s="14"/>
      <c r="B422" s="258"/>
      <c r="C422" s="259"/>
      <c r="D422" s="249" t="s">
        <v>151</v>
      </c>
      <c r="E422" s="259"/>
      <c r="F422" s="261" t="s">
        <v>844</v>
      </c>
      <c r="G422" s="259"/>
      <c r="H422" s="262">
        <v>6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8" t="s">
        <v>151</v>
      </c>
      <c r="AU422" s="268" t="s">
        <v>149</v>
      </c>
      <c r="AV422" s="14" t="s">
        <v>149</v>
      </c>
      <c r="AW422" s="14" t="s">
        <v>4</v>
      </c>
      <c r="AX422" s="14" t="s">
        <v>88</v>
      </c>
      <c r="AY422" s="268" t="s">
        <v>141</v>
      </c>
    </row>
    <row r="423" s="2" customFormat="1" ht="16.5" customHeight="1">
      <c r="A423" s="39"/>
      <c r="B423" s="40"/>
      <c r="C423" s="233" t="s">
        <v>845</v>
      </c>
      <c r="D423" s="233" t="s">
        <v>144</v>
      </c>
      <c r="E423" s="234" t="s">
        <v>846</v>
      </c>
      <c r="F423" s="235" t="s">
        <v>847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0.00029999999999999997</v>
      </c>
      <c r="R423" s="243">
        <f>Q423*H423</f>
        <v>0.0015299999999999997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848</v>
      </c>
    </row>
    <row r="424" s="2" customFormat="1" ht="16.5" customHeight="1">
      <c r="A424" s="39"/>
      <c r="B424" s="40"/>
      <c r="C424" s="233" t="s">
        <v>849</v>
      </c>
      <c r="D424" s="233" t="s">
        <v>144</v>
      </c>
      <c r="E424" s="234" t="s">
        <v>850</v>
      </c>
      <c r="F424" s="235" t="s">
        <v>851</v>
      </c>
      <c r="G424" s="236" t="s">
        <v>167</v>
      </c>
      <c r="H424" s="237">
        <v>9</v>
      </c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3.0000000000000001E-05</v>
      </c>
      <c r="R424" s="243">
        <f>Q424*H424</f>
        <v>0.00027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852</v>
      </c>
    </row>
    <row r="425" s="2" customFormat="1" ht="21.75" customHeight="1">
      <c r="A425" s="39"/>
      <c r="B425" s="40"/>
      <c r="C425" s="233" t="s">
        <v>853</v>
      </c>
      <c r="D425" s="233" t="s">
        <v>144</v>
      </c>
      <c r="E425" s="234" t="s">
        <v>854</v>
      </c>
      <c r="F425" s="235" t="s">
        <v>855</v>
      </c>
      <c r="G425" s="236" t="s">
        <v>174</v>
      </c>
      <c r="H425" s="237">
        <v>5.0999999999999996</v>
      </c>
      <c r="I425" s="238"/>
      <c r="J425" s="239">
        <f>ROUND(I425*H425,2)</f>
        <v>0</v>
      </c>
      <c r="K425" s="240"/>
      <c r="L425" s="45"/>
      <c r="M425" s="241" t="s">
        <v>1</v>
      </c>
      <c r="N425" s="242" t="s">
        <v>46</v>
      </c>
      <c r="O425" s="92"/>
      <c r="P425" s="243">
        <f>O425*H425</f>
        <v>0</v>
      </c>
      <c r="Q425" s="243">
        <v>0.0071500000000000001</v>
      </c>
      <c r="R425" s="243">
        <f>Q425*H425</f>
        <v>0.036464999999999997</v>
      </c>
      <c r="S425" s="243">
        <v>0</v>
      </c>
      <c r="T425" s="24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5" t="s">
        <v>231</v>
      </c>
      <c r="AT425" s="245" t="s">
        <v>144</v>
      </c>
      <c r="AU425" s="245" t="s">
        <v>149</v>
      </c>
      <c r="AY425" s="18" t="s">
        <v>141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8" t="s">
        <v>149</v>
      </c>
      <c r="BK425" s="246">
        <f>ROUND(I425*H425,2)</f>
        <v>0</v>
      </c>
      <c r="BL425" s="18" t="s">
        <v>231</v>
      </c>
      <c r="BM425" s="245" t="s">
        <v>856</v>
      </c>
    </row>
    <row r="426" s="2" customFormat="1" ht="21.75" customHeight="1">
      <c r="A426" s="39"/>
      <c r="B426" s="40"/>
      <c r="C426" s="233" t="s">
        <v>857</v>
      </c>
      <c r="D426" s="233" t="s">
        <v>144</v>
      </c>
      <c r="E426" s="234" t="s">
        <v>858</v>
      </c>
      <c r="F426" s="235" t="s">
        <v>859</v>
      </c>
      <c r="G426" s="236" t="s">
        <v>394</v>
      </c>
      <c r="H426" s="302"/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860</v>
      </c>
    </row>
    <row r="427" s="12" customFormat="1" ht="22.8" customHeight="1">
      <c r="A427" s="12"/>
      <c r="B427" s="217"/>
      <c r="C427" s="218"/>
      <c r="D427" s="219" t="s">
        <v>79</v>
      </c>
      <c r="E427" s="231" t="s">
        <v>861</v>
      </c>
      <c r="F427" s="231" t="s">
        <v>862</v>
      </c>
      <c r="G427" s="218"/>
      <c r="H427" s="218"/>
      <c r="I427" s="221"/>
      <c r="J427" s="232">
        <f>BK427</f>
        <v>0</v>
      </c>
      <c r="K427" s="218"/>
      <c r="L427" s="223"/>
      <c r="M427" s="224"/>
      <c r="N427" s="225"/>
      <c r="O427" s="225"/>
      <c r="P427" s="226">
        <f>SUM(P428:P441)</f>
        <v>0</v>
      </c>
      <c r="Q427" s="225"/>
      <c r="R427" s="226">
        <f>SUM(R428:R441)</f>
        <v>0.13366840000000002</v>
      </c>
      <c r="S427" s="225"/>
      <c r="T427" s="227">
        <f>SUM(T428:T441)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8" t="s">
        <v>149</v>
      </c>
      <c r="AT427" s="229" t="s">
        <v>79</v>
      </c>
      <c r="AU427" s="229" t="s">
        <v>88</v>
      </c>
      <c r="AY427" s="228" t="s">
        <v>141</v>
      </c>
      <c r="BK427" s="230">
        <f>SUM(BK428:BK441)</f>
        <v>0</v>
      </c>
    </row>
    <row r="428" s="2" customFormat="1" ht="21.75" customHeight="1">
      <c r="A428" s="39"/>
      <c r="B428" s="40"/>
      <c r="C428" s="233" t="s">
        <v>863</v>
      </c>
      <c r="D428" s="233" t="s">
        <v>144</v>
      </c>
      <c r="E428" s="234" t="s">
        <v>864</v>
      </c>
      <c r="F428" s="235" t="s">
        <v>865</v>
      </c>
      <c r="G428" s="236" t="s">
        <v>174</v>
      </c>
      <c r="H428" s="237">
        <v>42.700000000000003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0</v>
      </c>
      <c r="R428" s="243">
        <f>Q428*H428</f>
        <v>0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866</v>
      </c>
    </row>
    <row r="429" s="2" customFormat="1" ht="16.5" customHeight="1">
      <c r="A429" s="39"/>
      <c r="B429" s="40"/>
      <c r="C429" s="233" t="s">
        <v>867</v>
      </c>
      <c r="D429" s="233" t="s">
        <v>144</v>
      </c>
      <c r="E429" s="234" t="s">
        <v>868</v>
      </c>
      <c r="F429" s="235" t="s">
        <v>869</v>
      </c>
      <c r="G429" s="236" t="s">
        <v>174</v>
      </c>
      <c r="H429" s="237">
        <v>42.700000000000003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870</v>
      </c>
    </row>
    <row r="430" s="2" customFormat="1" ht="21.75" customHeight="1">
      <c r="A430" s="39"/>
      <c r="B430" s="40"/>
      <c r="C430" s="233" t="s">
        <v>871</v>
      </c>
      <c r="D430" s="233" t="s">
        <v>144</v>
      </c>
      <c r="E430" s="234" t="s">
        <v>872</v>
      </c>
      <c r="F430" s="235" t="s">
        <v>873</v>
      </c>
      <c r="G430" s="236" t="s">
        <v>174</v>
      </c>
      <c r="H430" s="237">
        <v>42.700000000000003</v>
      </c>
      <c r="I430" s="238"/>
      <c r="J430" s="239">
        <f>ROUND(I430*H430,2)</f>
        <v>0</v>
      </c>
      <c r="K430" s="240"/>
      <c r="L430" s="45"/>
      <c r="M430" s="241" t="s">
        <v>1</v>
      </c>
      <c r="N430" s="242" t="s">
        <v>46</v>
      </c>
      <c r="O430" s="92"/>
      <c r="P430" s="243">
        <f>O430*H430</f>
        <v>0</v>
      </c>
      <c r="Q430" s="243">
        <v>3.0000000000000001E-05</v>
      </c>
      <c r="R430" s="243">
        <f>Q430*H430</f>
        <v>0.001281</v>
      </c>
      <c r="S430" s="243">
        <v>0</v>
      </c>
      <c r="T430" s="24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5" t="s">
        <v>231</v>
      </c>
      <c r="AT430" s="245" t="s">
        <v>144</v>
      </c>
      <c r="AU430" s="245" t="s">
        <v>149</v>
      </c>
      <c r="AY430" s="18" t="s">
        <v>141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18" t="s">
        <v>149</v>
      </c>
      <c r="BK430" s="246">
        <f>ROUND(I430*H430,2)</f>
        <v>0</v>
      </c>
      <c r="BL430" s="18" t="s">
        <v>231</v>
      </c>
      <c r="BM430" s="245" t="s">
        <v>874</v>
      </c>
    </row>
    <row r="431" s="2" customFormat="1" ht="16.5" customHeight="1">
      <c r="A431" s="39"/>
      <c r="B431" s="40"/>
      <c r="C431" s="233" t="s">
        <v>875</v>
      </c>
      <c r="D431" s="233" t="s">
        <v>144</v>
      </c>
      <c r="E431" s="234" t="s">
        <v>876</v>
      </c>
      <c r="F431" s="235" t="s">
        <v>877</v>
      </c>
      <c r="G431" s="236" t="s">
        <v>174</v>
      </c>
      <c r="H431" s="237">
        <v>35.700000000000003</v>
      </c>
      <c r="I431" s="238"/>
      <c r="J431" s="239">
        <f>ROUND(I431*H431,2)</f>
        <v>0</v>
      </c>
      <c r="K431" s="240"/>
      <c r="L431" s="45"/>
      <c r="M431" s="241" t="s">
        <v>1</v>
      </c>
      <c r="N431" s="242" t="s">
        <v>46</v>
      </c>
      <c r="O431" s="92"/>
      <c r="P431" s="243">
        <f>O431*H431</f>
        <v>0</v>
      </c>
      <c r="Q431" s="243">
        <v>0.00029999999999999997</v>
      </c>
      <c r="R431" s="243">
        <f>Q431*H431</f>
        <v>0.010710000000000001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231</v>
      </c>
      <c r="AT431" s="245" t="s">
        <v>144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878</v>
      </c>
    </row>
    <row r="432" s="14" customFormat="1">
      <c r="A432" s="14"/>
      <c r="B432" s="258"/>
      <c r="C432" s="259"/>
      <c r="D432" s="249" t="s">
        <v>151</v>
      </c>
      <c r="E432" s="260" t="s">
        <v>1</v>
      </c>
      <c r="F432" s="261" t="s">
        <v>227</v>
      </c>
      <c r="G432" s="259"/>
      <c r="H432" s="262">
        <v>35.700000000000003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36</v>
      </c>
      <c r="AX432" s="14" t="s">
        <v>88</v>
      </c>
      <c r="AY432" s="268" t="s">
        <v>141</v>
      </c>
    </row>
    <row r="433" s="2" customFormat="1" ht="33" customHeight="1">
      <c r="A433" s="39"/>
      <c r="B433" s="40"/>
      <c r="C433" s="291" t="s">
        <v>879</v>
      </c>
      <c r="D433" s="291" t="s">
        <v>307</v>
      </c>
      <c r="E433" s="292" t="s">
        <v>880</v>
      </c>
      <c r="F433" s="293" t="s">
        <v>881</v>
      </c>
      <c r="G433" s="294" t="s">
        <v>174</v>
      </c>
      <c r="H433" s="295">
        <v>39.270000000000003</v>
      </c>
      <c r="I433" s="296"/>
      <c r="J433" s="297">
        <f>ROUND(I433*H433,2)</f>
        <v>0</v>
      </c>
      <c r="K433" s="298"/>
      <c r="L433" s="299"/>
      <c r="M433" s="300" t="s">
        <v>1</v>
      </c>
      <c r="N433" s="301" t="s">
        <v>46</v>
      </c>
      <c r="O433" s="92"/>
      <c r="P433" s="243">
        <f>O433*H433</f>
        <v>0</v>
      </c>
      <c r="Q433" s="243">
        <v>0.0028700000000000002</v>
      </c>
      <c r="R433" s="243">
        <f>Q433*H433</f>
        <v>0.11270490000000001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328</v>
      </c>
      <c r="AT433" s="245" t="s">
        <v>307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882</v>
      </c>
    </row>
    <row r="434" s="14" customFormat="1">
      <c r="A434" s="14"/>
      <c r="B434" s="258"/>
      <c r="C434" s="259"/>
      <c r="D434" s="249" t="s">
        <v>151</v>
      </c>
      <c r="E434" s="259"/>
      <c r="F434" s="261" t="s">
        <v>883</v>
      </c>
      <c r="G434" s="259"/>
      <c r="H434" s="262">
        <v>39.270000000000003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4</v>
      </c>
      <c r="AX434" s="14" t="s">
        <v>88</v>
      </c>
      <c r="AY434" s="268" t="s">
        <v>141</v>
      </c>
    </row>
    <row r="435" s="2" customFormat="1" ht="16.5" customHeight="1">
      <c r="A435" s="39"/>
      <c r="B435" s="40"/>
      <c r="C435" s="233" t="s">
        <v>884</v>
      </c>
      <c r="D435" s="233" t="s">
        <v>144</v>
      </c>
      <c r="E435" s="234" t="s">
        <v>885</v>
      </c>
      <c r="F435" s="235" t="s">
        <v>886</v>
      </c>
      <c r="G435" s="236" t="s">
        <v>167</v>
      </c>
      <c r="H435" s="237">
        <v>48.5</v>
      </c>
      <c r="I435" s="238"/>
      <c r="J435" s="239">
        <f>ROUND(I435*H435,2)</f>
        <v>0</v>
      </c>
      <c r="K435" s="240"/>
      <c r="L435" s="45"/>
      <c r="M435" s="241" t="s">
        <v>1</v>
      </c>
      <c r="N435" s="242" t="s">
        <v>46</v>
      </c>
      <c r="O435" s="92"/>
      <c r="P435" s="243">
        <f>O435*H435</f>
        <v>0</v>
      </c>
      <c r="Q435" s="243">
        <v>2.0000000000000002E-05</v>
      </c>
      <c r="R435" s="243">
        <f>Q435*H435</f>
        <v>0.00097000000000000005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231</v>
      </c>
      <c r="AT435" s="245" t="s">
        <v>144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887</v>
      </c>
    </row>
    <row r="436" s="14" customFormat="1">
      <c r="A436" s="14"/>
      <c r="B436" s="258"/>
      <c r="C436" s="259"/>
      <c r="D436" s="249" t="s">
        <v>151</v>
      </c>
      <c r="E436" s="260" t="s">
        <v>1</v>
      </c>
      <c r="F436" s="261" t="s">
        <v>888</v>
      </c>
      <c r="G436" s="259"/>
      <c r="H436" s="262">
        <v>48.5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151</v>
      </c>
      <c r="AU436" s="268" t="s">
        <v>149</v>
      </c>
      <c r="AV436" s="14" t="s">
        <v>149</v>
      </c>
      <c r="AW436" s="14" t="s">
        <v>36</v>
      </c>
      <c r="AX436" s="14" t="s">
        <v>88</v>
      </c>
      <c r="AY436" s="268" t="s">
        <v>141</v>
      </c>
    </row>
    <row r="437" s="2" customFormat="1" ht="21.75" customHeight="1">
      <c r="A437" s="39"/>
      <c r="B437" s="40"/>
      <c r="C437" s="291" t="s">
        <v>889</v>
      </c>
      <c r="D437" s="291" t="s">
        <v>307</v>
      </c>
      <c r="E437" s="292" t="s">
        <v>890</v>
      </c>
      <c r="F437" s="293" t="s">
        <v>891</v>
      </c>
      <c r="G437" s="294" t="s">
        <v>167</v>
      </c>
      <c r="H437" s="295">
        <v>53.350000000000001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0.00014999999999999999</v>
      </c>
      <c r="R437" s="243">
        <f>Q437*H437</f>
        <v>0.0080024999999999992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892</v>
      </c>
    </row>
    <row r="438" s="14" customFormat="1">
      <c r="A438" s="14"/>
      <c r="B438" s="258"/>
      <c r="C438" s="259"/>
      <c r="D438" s="249" t="s">
        <v>151</v>
      </c>
      <c r="E438" s="259"/>
      <c r="F438" s="261" t="s">
        <v>893</v>
      </c>
      <c r="G438" s="259"/>
      <c r="H438" s="262">
        <v>53.350000000000001</v>
      </c>
      <c r="I438" s="263"/>
      <c r="J438" s="259"/>
      <c r="K438" s="259"/>
      <c r="L438" s="264"/>
      <c r="M438" s="265"/>
      <c r="N438" s="266"/>
      <c r="O438" s="266"/>
      <c r="P438" s="266"/>
      <c r="Q438" s="266"/>
      <c r="R438" s="266"/>
      <c r="S438" s="266"/>
      <c r="T438" s="26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8" t="s">
        <v>151</v>
      </c>
      <c r="AU438" s="268" t="s">
        <v>149</v>
      </c>
      <c r="AV438" s="14" t="s">
        <v>149</v>
      </c>
      <c r="AW438" s="14" t="s">
        <v>4</v>
      </c>
      <c r="AX438" s="14" t="s">
        <v>88</v>
      </c>
      <c r="AY438" s="268" t="s">
        <v>141</v>
      </c>
    </row>
    <row r="439" s="2" customFormat="1" ht="16.5" customHeight="1">
      <c r="A439" s="39"/>
      <c r="B439" s="40"/>
      <c r="C439" s="233" t="s">
        <v>894</v>
      </c>
      <c r="D439" s="233" t="s">
        <v>144</v>
      </c>
      <c r="E439" s="234" t="s">
        <v>895</v>
      </c>
      <c r="F439" s="235" t="s">
        <v>896</v>
      </c>
      <c r="G439" s="236" t="s">
        <v>167</v>
      </c>
      <c r="H439" s="237">
        <v>4</v>
      </c>
      <c r="I439" s="238"/>
      <c r="J439" s="239">
        <f>ROUND(I439*H439,2)</f>
        <v>0</v>
      </c>
      <c r="K439" s="240"/>
      <c r="L439" s="45"/>
      <c r="M439" s="241" t="s">
        <v>1</v>
      </c>
      <c r="N439" s="242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231</v>
      </c>
      <c r="AT439" s="245" t="s">
        <v>144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897</v>
      </c>
    </row>
    <row r="440" s="2" customFormat="1" ht="16.5" customHeight="1">
      <c r="A440" s="39"/>
      <c r="B440" s="40"/>
      <c r="C440" s="291" t="s">
        <v>898</v>
      </c>
      <c r="D440" s="291" t="s">
        <v>307</v>
      </c>
      <c r="E440" s="292" t="s">
        <v>899</v>
      </c>
      <c r="F440" s="293" t="s">
        <v>900</v>
      </c>
      <c r="G440" s="294" t="s">
        <v>167</v>
      </c>
      <c r="H440" s="295">
        <v>4</v>
      </c>
      <c r="I440" s="296"/>
      <c r="J440" s="297">
        <f>ROUND(I440*H440,2)</f>
        <v>0</v>
      </c>
      <c r="K440" s="298"/>
      <c r="L440" s="299"/>
      <c r="M440" s="300" t="s">
        <v>1</v>
      </c>
      <c r="N440" s="301" t="s">
        <v>46</v>
      </c>
      <c r="O440" s="92"/>
      <c r="P440" s="243">
        <f>O440*H440</f>
        <v>0</v>
      </c>
      <c r="Q440" s="243">
        <v>0</v>
      </c>
      <c r="R440" s="243">
        <f>Q440*H440</f>
        <v>0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328</v>
      </c>
      <c r="AT440" s="245" t="s">
        <v>307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901</v>
      </c>
    </row>
    <row r="441" s="2" customFormat="1" ht="21.75" customHeight="1">
      <c r="A441" s="39"/>
      <c r="B441" s="40"/>
      <c r="C441" s="233" t="s">
        <v>902</v>
      </c>
      <c r="D441" s="233" t="s">
        <v>144</v>
      </c>
      <c r="E441" s="234" t="s">
        <v>903</v>
      </c>
      <c r="F441" s="235" t="s">
        <v>904</v>
      </c>
      <c r="G441" s="236" t="s">
        <v>394</v>
      </c>
      <c r="H441" s="302"/>
      <c r="I441" s="238"/>
      <c r="J441" s="239">
        <f>ROUND(I441*H441,2)</f>
        <v>0</v>
      </c>
      <c r="K441" s="240"/>
      <c r="L441" s="45"/>
      <c r="M441" s="241" t="s">
        <v>1</v>
      </c>
      <c r="N441" s="242" t="s">
        <v>46</v>
      </c>
      <c r="O441" s="92"/>
      <c r="P441" s="243">
        <f>O441*H441</f>
        <v>0</v>
      </c>
      <c r="Q441" s="243">
        <v>0</v>
      </c>
      <c r="R441" s="243">
        <f>Q441*H441</f>
        <v>0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231</v>
      </c>
      <c r="AT441" s="245" t="s">
        <v>144</v>
      </c>
      <c r="AU441" s="245" t="s">
        <v>149</v>
      </c>
      <c r="AY441" s="18" t="s">
        <v>141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149</v>
      </c>
      <c r="BK441" s="246">
        <f>ROUND(I441*H441,2)</f>
        <v>0</v>
      </c>
      <c r="BL441" s="18" t="s">
        <v>231</v>
      </c>
      <c r="BM441" s="245" t="s">
        <v>905</v>
      </c>
    </row>
    <row r="442" s="12" customFormat="1" ht="22.8" customHeight="1">
      <c r="A442" s="12"/>
      <c r="B442" s="217"/>
      <c r="C442" s="218"/>
      <c r="D442" s="219" t="s">
        <v>79</v>
      </c>
      <c r="E442" s="231" t="s">
        <v>906</v>
      </c>
      <c r="F442" s="231" t="s">
        <v>907</v>
      </c>
      <c r="G442" s="218"/>
      <c r="H442" s="218"/>
      <c r="I442" s="221"/>
      <c r="J442" s="232">
        <f>BK442</f>
        <v>0</v>
      </c>
      <c r="K442" s="218"/>
      <c r="L442" s="223"/>
      <c r="M442" s="224"/>
      <c r="N442" s="225"/>
      <c r="O442" s="225"/>
      <c r="P442" s="226">
        <f>SUM(P443:P452)</f>
        <v>0</v>
      </c>
      <c r="Q442" s="225"/>
      <c r="R442" s="226">
        <f>SUM(R443:R452)</f>
        <v>0.29879499999999992</v>
      </c>
      <c r="S442" s="225"/>
      <c r="T442" s="227">
        <f>SUM(T443:T452)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8" t="s">
        <v>149</v>
      </c>
      <c r="AT442" s="229" t="s">
        <v>79</v>
      </c>
      <c r="AU442" s="229" t="s">
        <v>88</v>
      </c>
      <c r="AY442" s="228" t="s">
        <v>141</v>
      </c>
      <c r="BK442" s="230">
        <f>SUM(BK443:BK452)</f>
        <v>0</v>
      </c>
    </row>
    <row r="443" s="2" customFormat="1" ht="21.75" customHeight="1">
      <c r="A443" s="39"/>
      <c r="B443" s="40"/>
      <c r="C443" s="233" t="s">
        <v>908</v>
      </c>
      <c r="D443" s="233" t="s">
        <v>144</v>
      </c>
      <c r="E443" s="234" t="s">
        <v>909</v>
      </c>
      <c r="F443" s="235" t="s">
        <v>910</v>
      </c>
      <c r="G443" s="236" t="s">
        <v>174</v>
      </c>
      <c r="H443" s="237">
        <v>18.149999999999999</v>
      </c>
      <c r="I443" s="238"/>
      <c r="J443" s="239">
        <f>ROUND(I443*H443,2)</f>
        <v>0</v>
      </c>
      <c r="K443" s="240"/>
      <c r="L443" s="45"/>
      <c r="M443" s="241" t="s">
        <v>1</v>
      </c>
      <c r="N443" s="242" t="s">
        <v>46</v>
      </c>
      <c r="O443" s="92"/>
      <c r="P443" s="243">
        <f>O443*H443</f>
        <v>0</v>
      </c>
      <c r="Q443" s="243">
        <v>0.0030000000000000001</v>
      </c>
      <c r="R443" s="243">
        <f>Q443*H443</f>
        <v>0.054449999999999998</v>
      </c>
      <c r="S443" s="243">
        <v>0</v>
      </c>
      <c r="T443" s="24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5" t="s">
        <v>231</v>
      </c>
      <c r="AT443" s="245" t="s">
        <v>144</v>
      </c>
      <c r="AU443" s="245" t="s">
        <v>149</v>
      </c>
      <c r="AY443" s="18" t="s">
        <v>141</v>
      </c>
      <c r="BE443" s="246">
        <f>IF(N443="základní",J443,0)</f>
        <v>0</v>
      </c>
      <c r="BF443" s="246">
        <f>IF(N443="snížená",J443,0)</f>
        <v>0</v>
      </c>
      <c r="BG443" s="246">
        <f>IF(N443="zákl. přenesená",J443,0)</f>
        <v>0</v>
      </c>
      <c r="BH443" s="246">
        <f>IF(N443="sníž. přenesená",J443,0)</f>
        <v>0</v>
      </c>
      <c r="BI443" s="246">
        <f>IF(N443="nulová",J443,0)</f>
        <v>0</v>
      </c>
      <c r="BJ443" s="18" t="s">
        <v>149</v>
      </c>
      <c r="BK443" s="246">
        <f>ROUND(I443*H443,2)</f>
        <v>0</v>
      </c>
      <c r="BL443" s="18" t="s">
        <v>231</v>
      </c>
      <c r="BM443" s="245" t="s">
        <v>911</v>
      </c>
    </row>
    <row r="444" s="14" customFormat="1">
      <c r="A444" s="14"/>
      <c r="B444" s="258"/>
      <c r="C444" s="259"/>
      <c r="D444" s="249" t="s">
        <v>151</v>
      </c>
      <c r="E444" s="260" t="s">
        <v>1</v>
      </c>
      <c r="F444" s="261" t="s">
        <v>912</v>
      </c>
      <c r="G444" s="259"/>
      <c r="H444" s="262">
        <v>20.199999999999999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8" t="s">
        <v>151</v>
      </c>
      <c r="AU444" s="268" t="s">
        <v>149</v>
      </c>
      <c r="AV444" s="14" t="s">
        <v>149</v>
      </c>
      <c r="AW444" s="14" t="s">
        <v>36</v>
      </c>
      <c r="AX444" s="14" t="s">
        <v>80</v>
      </c>
      <c r="AY444" s="268" t="s">
        <v>141</v>
      </c>
    </row>
    <row r="445" s="14" customFormat="1">
      <c r="A445" s="14"/>
      <c r="B445" s="258"/>
      <c r="C445" s="259"/>
      <c r="D445" s="249" t="s">
        <v>151</v>
      </c>
      <c r="E445" s="260" t="s">
        <v>1</v>
      </c>
      <c r="F445" s="261" t="s">
        <v>913</v>
      </c>
      <c r="G445" s="259"/>
      <c r="H445" s="262">
        <v>-2.0499999999999998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36</v>
      </c>
      <c r="AX445" s="14" t="s">
        <v>80</v>
      </c>
      <c r="AY445" s="268" t="s">
        <v>141</v>
      </c>
    </row>
    <row r="446" s="15" customFormat="1">
      <c r="A446" s="15"/>
      <c r="B446" s="269"/>
      <c r="C446" s="270"/>
      <c r="D446" s="249" t="s">
        <v>151</v>
      </c>
      <c r="E446" s="271" t="s">
        <v>1</v>
      </c>
      <c r="F446" s="272" t="s">
        <v>181</v>
      </c>
      <c r="G446" s="270"/>
      <c r="H446" s="273">
        <v>18.149999999999999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9" t="s">
        <v>151</v>
      </c>
      <c r="AU446" s="279" t="s">
        <v>149</v>
      </c>
      <c r="AV446" s="15" t="s">
        <v>148</v>
      </c>
      <c r="AW446" s="15" t="s">
        <v>36</v>
      </c>
      <c r="AX446" s="15" t="s">
        <v>88</v>
      </c>
      <c r="AY446" s="279" t="s">
        <v>141</v>
      </c>
    </row>
    <row r="447" s="2" customFormat="1" ht="33" customHeight="1">
      <c r="A447" s="39"/>
      <c r="B447" s="40"/>
      <c r="C447" s="291" t="s">
        <v>914</v>
      </c>
      <c r="D447" s="291" t="s">
        <v>307</v>
      </c>
      <c r="E447" s="292" t="s">
        <v>915</v>
      </c>
      <c r="F447" s="293" t="s">
        <v>916</v>
      </c>
      <c r="G447" s="294" t="s">
        <v>174</v>
      </c>
      <c r="H447" s="295">
        <v>20</v>
      </c>
      <c r="I447" s="296"/>
      <c r="J447" s="297">
        <f>ROUND(I447*H447,2)</f>
        <v>0</v>
      </c>
      <c r="K447" s="298"/>
      <c r="L447" s="299"/>
      <c r="M447" s="300" t="s">
        <v>1</v>
      </c>
      <c r="N447" s="301" t="s">
        <v>46</v>
      </c>
      <c r="O447" s="92"/>
      <c r="P447" s="243">
        <f>O447*H447</f>
        <v>0</v>
      </c>
      <c r="Q447" s="243">
        <v>0.0118</v>
      </c>
      <c r="R447" s="243">
        <f>Q447*H447</f>
        <v>0.23599999999999999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328</v>
      </c>
      <c r="AT447" s="245" t="s">
        <v>307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917</v>
      </c>
    </row>
    <row r="448" s="14" customFormat="1">
      <c r="A448" s="14"/>
      <c r="B448" s="258"/>
      <c r="C448" s="259"/>
      <c r="D448" s="249" t="s">
        <v>151</v>
      </c>
      <c r="E448" s="259"/>
      <c r="F448" s="261" t="s">
        <v>918</v>
      </c>
      <c r="G448" s="259"/>
      <c r="H448" s="262">
        <v>20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8" t="s">
        <v>151</v>
      </c>
      <c r="AU448" s="268" t="s">
        <v>149</v>
      </c>
      <c r="AV448" s="14" t="s">
        <v>149</v>
      </c>
      <c r="AW448" s="14" t="s">
        <v>4</v>
      </c>
      <c r="AX448" s="14" t="s">
        <v>88</v>
      </c>
      <c r="AY448" s="268" t="s">
        <v>141</v>
      </c>
    </row>
    <row r="449" s="2" customFormat="1" ht="16.5" customHeight="1">
      <c r="A449" s="39"/>
      <c r="B449" s="40"/>
      <c r="C449" s="233" t="s">
        <v>919</v>
      </c>
      <c r="D449" s="233" t="s">
        <v>144</v>
      </c>
      <c r="E449" s="234" t="s">
        <v>920</v>
      </c>
      <c r="F449" s="235" t="s">
        <v>921</v>
      </c>
      <c r="G449" s="236" t="s">
        <v>167</v>
      </c>
      <c r="H449" s="237">
        <v>8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0.00031</v>
      </c>
      <c r="R449" s="243">
        <f>Q449*H449</f>
        <v>0.00248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922</v>
      </c>
    </row>
    <row r="450" s="2" customFormat="1" ht="16.5" customHeight="1">
      <c r="A450" s="39"/>
      <c r="B450" s="40"/>
      <c r="C450" s="233" t="s">
        <v>923</v>
      </c>
      <c r="D450" s="233" t="s">
        <v>144</v>
      </c>
      <c r="E450" s="234" t="s">
        <v>924</v>
      </c>
      <c r="F450" s="235" t="s">
        <v>925</v>
      </c>
      <c r="G450" s="236" t="s">
        <v>174</v>
      </c>
      <c r="H450" s="237">
        <v>18.149999999999999</v>
      </c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0.00029999999999999997</v>
      </c>
      <c r="R450" s="243">
        <f>Q450*H450</f>
        <v>0.0054449999999999993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926</v>
      </c>
    </row>
    <row r="451" s="2" customFormat="1" ht="16.5" customHeight="1">
      <c r="A451" s="39"/>
      <c r="B451" s="40"/>
      <c r="C451" s="233" t="s">
        <v>927</v>
      </c>
      <c r="D451" s="233" t="s">
        <v>144</v>
      </c>
      <c r="E451" s="234" t="s">
        <v>928</v>
      </c>
      <c r="F451" s="235" t="s">
        <v>929</v>
      </c>
      <c r="G451" s="236" t="s">
        <v>167</v>
      </c>
      <c r="H451" s="237">
        <v>14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3.0000000000000001E-05</v>
      </c>
      <c r="R451" s="243">
        <f>Q451*H451</f>
        <v>0.00042000000000000002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930</v>
      </c>
    </row>
    <row r="452" s="2" customFormat="1" ht="21.75" customHeight="1">
      <c r="A452" s="39"/>
      <c r="B452" s="40"/>
      <c r="C452" s="233" t="s">
        <v>931</v>
      </c>
      <c r="D452" s="233" t="s">
        <v>144</v>
      </c>
      <c r="E452" s="234" t="s">
        <v>932</v>
      </c>
      <c r="F452" s="235" t="s">
        <v>933</v>
      </c>
      <c r="G452" s="236" t="s">
        <v>394</v>
      </c>
      <c r="H452" s="302"/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</v>
      </c>
      <c r="R452" s="243">
        <f>Q452*H452</f>
        <v>0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934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935</v>
      </c>
      <c r="F453" s="231" t="s">
        <v>936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SUM(P454:P455)</f>
        <v>0</v>
      </c>
      <c r="Q453" s="225"/>
      <c r="R453" s="226">
        <f>SUM(R454:R455)</f>
        <v>0.0028999999999999998</v>
      </c>
      <c r="S453" s="225"/>
      <c r="T453" s="227">
        <f>SUM(T454:T455)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SUM(BK454:BK455)</f>
        <v>0</v>
      </c>
    </row>
    <row r="454" s="2" customFormat="1" ht="21.75" customHeight="1">
      <c r="A454" s="39"/>
      <c r="B454" s="40"/>
      <c r="C454" s="233" t="s">
        <v>937</v>
      </c>
      <c r="D454" s="233" t="s">
        <v>144</v>
      </c>
      <c r="E454" s="234" t="s">
        <v>938</v>
      </c>
      <c r="F454" s="235" t="s">
        <v>939</v>
      </c>
      <c r="G454" s="236" t="s">
        <v>174</v>
      </c>
      <c r="H454" s="237">
        <v>5.4000000000000004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0.00020000000000000001</v>
      </c>
      <c r="R454" s="243">
        <f>Q454*H454</f>
        <v>0.0010800000000000002</v>
      </c>
      <c r="S454" s="243">
        <v>0</v>
      </c>
      <c r="T454" s="24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940</v>
      </c>
    </row>
    <row r="455" s="2" customFormat="1" ht="21.75" customHeight="1">
      <c r="A455" s="39"/>
      <c r="B455" s="40"/>
      <c r="C455" s="233" t="s">
        <v>941</v>
      </c>
      <c r="D455" s="233" t="s">
        <v>144</v>
      </c>
      <c r="E455" s="234" t="s">
        <v>942</v>
      </c>
      <c r="F455" s="235" t="s">
        <v>943</v>
      </c>
      <c r="G455" s="236" t="s">
        <v>944</v>
      </c>
      <c r="H455" s="237">
        <v>14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46</v>
      </c>
      <c r="O455" s="92"/>
      <c r="P455" s="243">
        <f>O455*H455</f>
        <v>0</v>
      </c>
      <c r="Q455" s="243">
        <v>0.00012999999999999999</v>
      </c>
      <c r="R455" s="243">
        <f>Q455*H455</f>
        <v>0.0018199999999999998</v>
      </c>
      <c r="S455" s="243">
        <v>0</v>
      </c>
      <c r="T455" s="24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231</v>
      </c>
      <c r="AT455" s="245" t="s">
        <v>144</v>
      </c>
      <c r="AU455" s="245" t="s">
        <v>149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149</v>
      </c>
      <c r="BK455" s="246">
        <f>ROUND(I455*H455,2)</f>
        <v>0</v>
      </c>
      <c r="BL455" s="18" t="s">
        <v>231</v>
      </c>
      <c r="BM455" s="245" t="s">
        <v>945</v>
      </c>
    </row>
    <row r="456" s="12" customFormat="1" ht="22.8" customHeight="1">
      <c r="A456" s="12"/>
      <c r="B456" s="217"/>
      <c r="C456" s="218"/>
      <c r="D456" s="219" t="s">
        <v>79</v>
      </c>
      <c r="E456" s="231" t="s">
        <v>946</v>
      </c>
      <c r="F456" s="231" t="s">
        <v>947</v>
      </c>
      <c r="G456" s="218"/>
      <c r="H456" s="218"/>
      <c r="I456" s="221"/>
      <c r="J456" s="232">
        <f>BK456</f>
        <v>0</v>
      </c>
      <c r="K456" s="218"/>
      <c r="L456" s="223"/>
      <c r="M456" s="224"/>
      <c r="N456" s="225"/>
      <c r="O456" s="225"/>
      <c r="P456" s="226">
        <f>SUM(P457:P469)</f>
        <v>0</v>
      </c>
      <c r="Q456" s="225"/>
      <c r="R456" s="226">
        <f>SUM(R457:R469)</f>
        <v>0.19455871999999999</v>
      </c>
      <c r="S456" s="225"/>
      <c r="T456" s="227">
        <f>SUM(T457:T469)</f>
        <v>0.041491639999999996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8" t="s">
        <v>149</v>
      </c>
      <c r="AT456" s="229" t="s">
        <v>79</v>
      </c>
      <c r="AU456" s="229" t="s">
        <v>88</v>
      </c>
      <c r="AY456" s="228" t="s">
        <v>141</v>
      </c>
      <c r="BK456" s="230">
        <f>SUM(BK457:BK469)</f>
        <v>0</v>
      </c>
    </row>
    <row r="457" s="2" customFormat="1" ht="16.5" customHeight="1">
      <c r="A457" s="39"/>
      <c r="B457" s="40"/>
      <c r="C457" s="233" t="s">
        <v>948</v>
      </c>
      <c r="D457" s="233" t="s">
        <v>144</v>
      </c>
      <c r="E457" s="234" t="s">
        <v>949</v>
      </c>
      <c r="F457" s="235" t="s">
        <v>950</v>
      </c>
      <c r="G457" s="236" t="s">
        <v>174</v>
      </c>
      <c r="H457" s="237">
        <v>133.84399999999999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0.001</v>
      </c>
      <c r="R457" s="243">
        <f>Q457*H457</f>
        <v>0.13384399999999999</v>
      </c>
      <c r="S457" s="243">
        <v>0.00031</v>
      </c>
      <c r="T457" s="244">
        <f>S457*H457</f>
        <v>0.041491639999999996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951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952</v>
      </c>
      <c r="G458" s="259"/>
      <c r="H458" s="262">
        <v>133.84399999999999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21.75" customHeight="1">
      <c r="A459" s="39"/>
      <c r="B459" s="40"/>
      <c r="C459" s="233" t="s">
        <v>953</v>
      </c>
      <c r="D459" s="233" t="s">
        <v>144</v>
      </c>
      <c r="E459" s="234" t="s">
        <v>954</v>
      </c>
      <c r="F459" s="235" t="s">
        <v>955</v>
      </c>
      <c r="G459" s="236" t="s">
        <v>174</v>
      </c>
      <c r="H459" s="237">
        <v>133.84399999999999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</v>
      </c>
      <c r="R459" s="243">
        <f>Q459*H459</f>
        <v>0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956</v>
      </c>
    </row>
    <row r="460" s="2" customFormat="1" ht="21.75" customHeight="1">
      <c r="A460" s="39"/>
      <c r="B460" s="40"/>
      <c r="C460" s="233" t="s">
        <v>957</v>
      </c>
      <c r="D460" s="233" t="s">
        <v>144</v>
      </c>
      <c r="E460" s="234" t="s">
        <v>958</v>
      </c>
      <c r="F460" s="235" t="s">
        <v>959</v>
      </c>
      <c r="G460" s="236" t="s">
        <v>174</v>
      </c>
      <c r="H460" s="237">
        <v>48.143999999999998</v>
      </c>
      <c r="I460" s="238"/>
      <c r="J460" s="239">
        <f>ROUND(I460*H460,2)</f>
        <v>0</v>
      </c>
      <c r="K460" s="240"/>
      <c r="L460" s="45"/>
      <c r="M460" s="241" t="s">
        <v>1</v>
      </c>
      <c r="N460" s="242" t="s">
        <v>46</v>
      </c>
      <c r="O460" s="92"/>
      <c r="P460" s="243">
        <f>O460*H460</f>
        <v>0</v>
      </c>
      <c r="Q460" s="243">
        <v>0.00019000000000000001</v>
      </c>
      <c r="R460" s="243">
        <f>Q460*H460</f>
        <v>0.0091473600000000002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231</v>
      </c>
      <c r="AT460" s="245" t="s">
        <v>144</v>
      </c>
      <c r="AU460" s="245" t="s">
        <v>149</v>
      </c>
      <c r="AY460" s="18" t="s">
        <v>141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149</v>
      </c>
      <c r="BK460" s="246">
        <f>ROUND(I460*H460,2)</f>
        <v>0</v>
      </c>
      <c r="BL460" s="18" t="s">
        <v>231</v>
      </c>
      <c r="BM460" s="245" t="s">
        <v>960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265</v>
      </c>
      <c r="G461" s="259"/>
      <c r="H461" s="262">
        <v>48.143999999999998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88</v>
      </c>
      <c r="AY461" s="268" t="s">
        <v>141</v>
      </c>
    </row>
    <row r="462" s="2" customFormat="1" ht="33" customHeight="1">
      <c r="A462" s="39"/>
      <c r="B462" s="40"/>
      <c r="C462" s="233" t="s">
        <v>961</v>
      </c>
      <c r="D462" s="233" t="s">
        <v>144</v>
      </c>
      <c r="E462" s="234" t="s">
        <v>962</v>
      </c>
      <c r="F462" s="235" t="s">
        <v>963</v>
      </c>
      <c r="G462" s="236" t="s">
        <v>174</v>
      </c>
      <c r="H462" s="237">
        <v>198.33600000000001</v>
      </c>
      <c r="I462" s="238"/>
      <c r="J462" s="239">
        <f>ROUND(I462*H462,2)</f>
        <v>0</v>
      </c>
      <c r="K462" s="240"/>
      <c r="L462" s="45"/>
      <c r="M462" s="241" t="s">
        <v>1</v>
      </c>
      <c r="N462" s="242" t="s">
        <v>46</v>
      </c>
      <c r="O462" s="92"/>
      <c r="P462" s="243">
        <f>O462*H462</f>
        <v>0</v>
      </c>
      <c r="Q462" s="243">
        <v>0.00025999999999999998</v>
      </c>
      <c r="R462" s="243">
        <f>Q462*H462</f>
        <v>0.05156736</v>
      </c>
      <c r="S462" s="243">
        <v>0</v>
      </c>
      <c r="T462" s="244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5" t="s">
        <v>231</v>
      </c>
      <c r="AT462" s="245" t="s">
        <v>144</v>
      </c>
      <c r="AU462" s="245" t="s">
        <v>149</v>
      </c>
      <c r="AY462" s="18" t="s">
        <v>141</v>
      </c>
      <c r="BE462" s="246">
        <f>IF(N462="základní",J462,0)</f>
        <v>0</v>
      </c>
      <c r="BF462" s="246">
        <f>IF(N462="snížená",J462,0)</f>
        <v>0</v>
      </c>
      <c r="BG462" s="246">
        <f>IF(N462="zákl. přenesená",J462,0)</f>
        <v>0</v>
      </c>
      <c r="BH462" s="246">
        <f>IF(N462="sníž. přenesená",J462,0)</f>
        <v>0</v>
      </c>
      <c r="BI462" s="246">
        <f>IF(N462="nulová",J462,0)</f>
        <v>0</v>
      </c>
      <c r="BJ462" s="18" t="s">
        <v>149</v>
      </c>
      <c r="BK462" s="246">
        <f>ROUND(I462*H462,2)</f>
        <v>0</v>
      </c>
      <c r="BL462" s="18" t="s">
        <v>231</v>
      </c>
      <c r="BM462" s="245" t="s">
        <v>964</v>
      </c>
    </row>
    <row r="463" s="13" customFormat="1">
      <c r="A463" s="13"/>
      <c r="B463" s="247"/>
      <c r="C463" s="248"/>
      <c r="D463" s="249" t="s">
        <v>151</v>
      </c>
      <c r="E463" s="250" t="s">
        <v>1</v>
      </c>
      <c r="F463" s="251" t="s">
        <v>965</v>
      </c>
      <c r="G463" s="248"/>
      <c r="H463" s="250" t="s">
        <v>1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7" t="s">
        <v>151</v>
      </c>
      <c r="AU463" s="257" t="s">
        <v>149</v>
      </c>
      <c r="AV463" s="13" t="s">
        <v>88</v>
      </c>
      <c r="AW463" s="13" t="s">
        <v>36</v>
      </c>
      <c r="AX463" s="13" t="s">
        <v>80</v>
      </c>
      <c r="AY463" s="257" t="s">
        <v>141</v>
      </c>
    </row>
    <row r="464" s="14" customFormat="1">
      <c r="A464" s="14"/>
      <c r="B464" s="258"/>
      <c r="C464" s="259"/>
      <c r="D464" s="249" t="s">
        <v>151</v>
      </c>
      <c r="E464" s="260" t="s">
        <v>1</v>
      </c>
      <c r="F464" s="261" t="s">
        <v>966</v>
      </c>
      <c r="G464" s="259"/>
      <c r="H464" s="262">
        <v>40.799999999999997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8" t="s">
        <v>151</v>
      </c>
      <c r="AU464" s="268" t="s">
        <v>149</v>
      </c>
      <c r="AV464" s="14" t="s">
        <v>149</v>
      </c>
      <c r="AW464" s="14" t="s">
        <v>36</v>
      </c>
      <c r="AX464" s="14" t="s">
        <v>80</v>
      </c>
      <c r="AY464" s="268" t="s">
        <v>141</v>
      </c>
    </row>
    <row r="465" s="13" customFormat="1">
      <c r="A465" s="13"/>
      <c r="B465" s="247"/>
      <c r="C465" s="248"/>
      <c r="D465" s="249" t="s">
        <v>151</v>
      </c>
      <c r="E465" s="250" t="s">
        <v>1</v>
      </c>
      <c r="F465" s="251" t="s">
        <v>967</v>
      </c>
      <c r="G465" s="248"/>
      <c r="H465" s="250" t="s">
        <v>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151</v>
      </c>
      <c r="AU465" s="257" t="s">
        <v>149</v>
      </c>
      <c r="AV465" s="13" t="s">
        <v>88</v>
      </c>
      <c r="AW465" s="13" t="s">
        <v>36</v>
      </c>
      <c r="AX465" s="13" t="s">
        <v>80</v>
      </c>
      <c r="AY465" s="257" t="s">
        <v>141</v>
      </c>
    </row>
    <row r="466" s="14" customFormat="1">
      <c r="A466" s="14"/>
      <c r="B466" s="258"/>
      <c r="C466" s="259"/>
      <c r="D466" s="249" t="s">
        <v>151</v>
      </c>
      <c r="E466" s="260" t="s">
        <v>1</v>
      </c>
      <c r="F466" s="261" t="s">
        <v>968</v>
      </c>
      <c r="G466" s="259"/>
      <c r="H466" s="262">
        <v>81.536000000000001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151</v>
      </c>
      <c r="AU466" s="268" t="s">
        <v>149</v>
      </c>
      <c r="AV466" s="14" t="s">
        <v>149</v>
      </c>
      <c r="AW466" s="14" t="s">
        <v>36</v>
      </c>
      <c r="AX466" s="14" t="s">
        <v>80</v>
      </c>
      <c r="AY466" s="268" t="s">
        <v>141</v>
      </c>
    </row>
    <row r="467" s="13" customFormat="1">
      <c r="A467" s="13"/>
      <c r="B467" s="247"/>
      <c r="C467" s="248"/>
      <c r="D467" s="249" t="s">
        <v>151</v>
      </c>
      <c r="E467" s="250" t="s">
        <v>1</v>
      </c>
      <c r="F467" s="251" t="s">
        <v>969</v>
      </c>
      <c r="G467" s="248"/>
      <c r="H467" s="250" t="s">
        <v>1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7" t="s">
        <v>151</v>
      </c>
      <c r="AU467" s="257" t="s">
        <v>149</v>
      </c>
      <c r="AV467" s="13" t="s">
        <v>88</v>
      </c>
      <c r="AW467" s="13" t="s">
        <v>36</v>
      </c>
      <c r="AX467" s="13" t="s">
        <v>80</v>
      </c>
      <c r="AY467" s="257" t="s">
        <v>141</v>
      </c>
    </row>
    <row r="468" s="14" customFormat="1">
      <c r="A468" s="14"/>
      <c r="B468" s="258"/>
      <c r="C468" s="259"/>
      <c r="D468" s="249" t="s">
        <v>151</v>
      </c>
      <c r="E468" s="260" t="s">
        <v>1</v>
      </c>
      <c r="F468" s="261" t="s">
        <v>970</v>
      </c>
      <c r="G468" s="259"/>
      <c r="H468" s="262">
        <v>76</v>
      </c>
      <c r="I468" s="263"/>
      <c r="J468" s="259"/>
      <c r="K468" s="259"/>
      <c r="L468" s="264"/>
      <c r="M468" s="265"/>
      <c r="N468" s="266"/>
      <c r="O468" s="266"/>
      <c r="P468" s="266"/>
      <c r="Q468" s="266"/>
      <c r="R468" s="266"/>
      <c r="S468" s="266"/>
      <c r="T468" s="26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8" t="s">
        <v>151</v>
      </c>
      <c r="AU468" s="268" t="s">
        <v>149</v>
      </c>
      <c r="AV468" s="14" t="s">
        <v>149</v>
      </c>
      <c r="AW468" s="14" t="s">
        <v>36</v>
      </c>
      <c r="AX468" s="14" t="s">
        <v>80</v>
      </c>
      <c r="AY468" s="268" t="s">
        <v>141</v>
      </c>
    </row>
    <row r="469" s="15" customFormat="1">
      <c r="A469" s="15"/>
      <c r="B469" s="269"/>
      <c r="C469" s="270"/>
      <c r="D469" s="249" t="s">
        <v>151</v>
      </c>
      <c r="E469" s="271" t="s">
        <v>1</v>
      </c>
      <c r="F469" s="272" t="s">
        <v>181</v>
      </c>
      <c r="G469" s="270"/>
      <c r="H469" s="273">
        <v>198.33600000000001</v>
      </c>
      <c r="I469" s="274"/>
      <c r="J469" s="270"/>
      <c r="K469" s="270"/>
      <c r="L469" s="275"/>
      <c r="M469" s="276"/>
      <c r="N469" s="277"/>
      <c r="O469" s="277"/>
      <c r="P469" s="277"/>
      <c r="Q469" s="277"/>
      <c r="R469" s="277"/>
      <c r="S469" s="277"/>
      <c r="T469" s="278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9" t="s">
        <v>151</v>
      </c>
      <c r="AU469" s="279" t="s">
        <v>149</v>
      </c>
      <c r="AV469" s="15" t="s">
        <v>148</v>
      </c>
      <c r="AW469" s="15" t="s">
        <v>36</v>
      </c>
      <c r="AX469" s="15" t="s">
        <v>88</v>
      </c>
      <c r="AY469" s="279" t="s">
        <v>141</v>
      </c>
    </row>
    <row r="470" s="12" customFormat="1" ht="25.92" customHeight="1">
      <c r="A470" s="12"/>
      <c r="B470" s="217"/>
      <c r="C470" s="218"/>
      <c r="D470" s="219" t="s">
        <v>79</v>
      </c>
      <c r="E470" s="220" t="s">
        <v>971</v>
      </c>
      <c r="F470" s="220" t="s">
        <v>972</v>
      </c>
      <c r="G470" s="218"/>
      <c r="H470" s="218"/>
      <c r="I470" s="221"/>
      <c r="J470" s="222">
        <f>BK470</f>
        <v>0</v>
      </c>
      <c r="K470" s="218"/>
      <c r="L470" s="223"/>
      <c r="M470" s="224"/>
      <c r="N470" s="225"/>
      <c r="O470" s="225"/>
      <c r="P470" s="226">
        <f>P471+P473+P475</f>
        <v>0</v>
      </c>
      <c r="Q470" s="225"/>
      <c r="R470" s="226">
        <f>R471+R473+R475</f>
        <v>0</v>
      </c>
      <c r="S470" s="225"/>
      <c r="T470" s="227">
        <f>T471+T473+T475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80</v>
      </c>
      <c r="AY470" s="228" t="s">
        <v>141</v>
      </c>
      <c r="BK470" s="230">
        <f>BK471+BK473+BK475</f>
        <v>0</v>
      </c>
    </row>
    <row r="471" s="12" customFormat="1" ht="22.8" customHeight="1">
      <c r="A471" s="12"/>
      <c r="B471" s="217"/>
      <c r="C471" s="218"/>
      <c r="D471" s="219" t="s">
        <v>79</v>
      </c>
      <c r="E471" s="231" t="s">
        <v>973</v>
      </c>
      <c r="F471" s="231" t="s">
        <v>974</v>
      </c>
      <c r="G471" s="218"/>
      <c r="H471" s="218"/>
      <c r="I471" s="221"/>
      <c r="J471" s="232">
        <f>BK471</f>
        <v>0</v>
      </c>
      <c r="K471" s="218"/>
      <c r="L471" s="223"/>
      <c r="M471" s="224"/>
      <c r="N471" s="225"/>
      <c r="O471" s="225"/>
      <c r="P471" s="226">
        <f>P472</f>
        <v>0</v>
      </c>
      <c r="Q471" s="225"/>
      <c r="R471" s="226">
        <f>R472</f>
        <v>0</v>
      </c>
      <c r="S471" s="225"/>
      <c r="T471" s="227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8" t="s">
        <v>164</v>
      </c>
      <c r="AT471" s="229" t="s">
        <v>79</v>
      </c>
      <c r="AU471" s="229" t="s">
        <v>88</v>
      </c>
      <c r="AY471" s="228" t="s">
        <v>141</v>
      </c>
      <c r="BK471" s="230">
        <f>BK472</f>
        <v>0</v>
      </c>
    </row>
    <row r="472" s="2" customFormat="1" ht="16.5" customHeight="1">
      <c r="A472" s="39"/>
      <c r="B472" s="40"/>
      <c r="C472" s="233" t="s">
        <v>975</v>
      </c>
      <c r="D472" s="233" t="s">
        <v>144</v>
      </c>
      <c r="E472" s="234" t="s">
        <v>976</v>
      </c>
      <c r="F472" s="235" t="s">
        <v>974</v>
      </c>
      <c r="G472" s="236" t="s">
        <v>394</v>
      </c>
      <c r="H472" s="302"/>
      <c r="I472" s="238"/>
      <c r="J472" s="239">
        <f>ROUND(I472*H472,2)</f>
        <v>0</v>
      </c>
      <c r="K472" s="240"/>
      <c r="L472" s="45"/>
      <c r="M472" s="241" t="s">
        <v>1</v>
      </c>
      <c r="N472" s="242" t="s">
        <v>46</v>
      </c>
      <c r="O472" s="92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5" t="s">
        <v>977</v>
      </c>
      <c r="AT472" s="245" t="s">
        <v>144</v>
      </c>
      <c r="AU472" s="245" t="s">
        <v>149</v>
      </c>
      <c r="AY472" s="18" t="s">
        <v>141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8" t="s">
        <v>149</v>
      </c>
      <c r="BK472" s="246">
        <f>ROUND(I472*H472,2)</f>
        <v>0</v>
      </c>
      <c r="BL472" s="18" t="s">
        <v>977</v>
      </c>
      <c r="BM472" s="245" t="s">
        <v>978</v>
      </c>
    </row>
    <row r="473" s="12" customFormat="1" ht="22.8" customHeight="1">
      <c r="A473" s="12"/>
      <c r="B473" s="217"/>
      <c r="C473" s="218"/>
      <c r="D473" s="219" t="s">
        <v>79</v>
      </c>
      <c r="E473" s="231" t="s">
        <v>979</v>
      </c>
      <c r="F473" s="231" t="s">
        <v>980</v>
      </c>
      <c r="G473" s="218"/>
      <c r="H473" s="218"/>
      <c r="I473" s="221"/>
      <c r="J473" s="232">
        <f>BK473</f>
        <v>0</v>
      </c>
      <c r="K473" s="218"/>
      <c r="L473" s="223"/>
      <c r="M473" s="224"/>
      <c r="N473" s="225"/>
      <c r="O473" s="225"/>
      <c r="P473" s="226">
        <f>P474</f>
        <v>0</v>
      </c>
      <c r="Q473" s="225"/>
      <c r="R473" s="226">
        <f>R474</f>
        <v>0</v>
      </c>
      <c r="S473" s="225"/>
      <c r="T473" s="227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8" t="s">
        <v>164</v>
      </c>
      <c r="AT473" s="229" t="s">
        <v>79</v>
      </c>
      <c r="AU473" s="229" t="s">
        <v>88</v>
      </c>
      <c r="AY473" s="228" t="s">
        <v>141</v>
      </c>
      <c r="BK473" s="230">
        <f>BK474</f>
        <v>0</v>
      </c>
    </row>
    <row r="474" s="2" customFormat="1" ht="16.5" customHeight="1">
      <c r="A474" s="39"/>
      <c r="B474" s="40"/>
      <c r="C474" s="233" t="s">
        <v>981</v>
      </c>
      <c r="D474" s="233" t="s">
        <v>144</v>
      </c>
      <c r="E474" s="234" t="s">
        <v>982</v>
      </c>
      <c r="F474" s="235" t="s">
        <v>983</v>
      </c>
      <c r="G474" s="236" t="s">
        <v>394</v>
      </c>
      <c r="H474" s="302"/>
      <c r="I474" s="238"/>
      <c r="J474" s="239">
        <f>ROUND(I474*H474,2)</f>
        <v>0</v>
      </c>
      <c r="K474" s="240"/>
      <c r="L474" s="45"/>
      <c r="M474" s="241" t="s">
        <v>1</v>
      </c>
      <c r="N474" s="242" t="s">
        <v>46</v>
      </c>
      <c r="O474" s="92"/>
      <c r="P474" s="243">
        <f>O474*H474</f>
        <v>0</v>
      </c>
      <c r="Q474" s="243">
        <v>0</v>
      </c>
      <c r="R474" s="243">
        <f>Q474*H474</f>
        <v>0</v>
      </c>
      <c r="S474" s="243">
        <v>0</v>
      </c>
      <c r="T474" s="244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5" t="s">
        <v>977</v>
      </c>
      <c r="AT474" s="245" t="s">
        <v>144</v>
      </c>
      <c r="AU474" s="245" t="s">
        <v>149</v>
      </c>
      <c r="AY474" s="18" t="s">
        <v>141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18" t="s">
        <v>149</v>
      </c>
      <c r="BK474" s="246">
        <f>ROUND(I474*H474,2)</f>
        <v>0</v>
      </c>
      <c r="BL474" s="18" t="s">
        <v>977</v>
      </c>
      <c r="BM474" s="245" t="s">
        <v>984</v>
      </c>
    </row>
    <row r="475" s="12" customFormat="1" ht="22.8" customHeight="1">
      <c r="A475" s="12"/>
      <c r="B475" s="217"/>
      <c r="C475" s="218"/>
      <c r="D475" s="219" t="s">
        <v>79</v>
      </c>
      <c r="E475" s="231" t="s">
        <v>985</v>
      </c>
      <c r="F475" s="231" t="s">
        <v>986</v>
      </c>
      <c r="G475" s="218"/>
      <c r="H475" s="218"/>
      <c r="I475" s="221"/>
      <c r="J475" s="232">
        <f>BK475</f>
        <v>0</v>
      </c>
      <c r="K475" s="218"/>
      <c r="L475" s="223"/>
      <c r="M475" s="224"/>
      <c r="N475" s="225"/>
      <c r="O475" s="225"/>
      <c r="P475" s="226">
        <f>P476</f>
        <v>0</v>
      </c>
      <c r="Q475" s="225"/>
      <c r="R475" s="226">
        <f>R476</f>
        <v>0</v>
      </c>
      <c r="S475" s="225"/>
      <c r="T475" s="227">
        <f>T476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8" t="s">
        <v>164</v>
      </c>
      <c r="AT475" s="229" t="s">
        <v>79</v>
      </c>
      <c r="AU475" s="229" t="s">
        <v>88</v>
      </c>
      <c r="AY475" s="228" t="s">
        <v>141</v>
      </c>
      <c r="BK475" s="230">
        <f>BK476</f>
        <v>0</v>
      </c>
    </row>
    <row r="476" s="2" customFormat="1" ht="16.5" customHeight="1">
      <c r="A476" s="39"/>
      <c r="B476" s="40"/>
      <c r="C476" s="233" t="s">
        <v>987</v>
      </c>
      <c r="D476" s="233" t="s">
        <v>144</v>
      </c>
      <c r="E476" s="234" t="s">
        <v>988</v>
      </c>
      <c r="F476" s="235" t="s">
        <v>989</v>
      </c>
      <c r="G476" s="236" t="s">
        <v>394</v>
      </c>
      <c r="H476" s="302"/>
      <c r="I476" s="238"/>
      <c r="J476" s="239">
        <f>ROUND(I476*H476,2)</f>
        <v>0</v>
      </c>
      <c r="K476" s="240"/>
      <c r="L476" s="45"/>
      <c r="M476" s="303" t="s">
        <v>1</v>
      </c>
      <c r="N476" s="304" t="s">
        <v>46</v>
      </c>
      <c r="O476" s="305"/>
      <c r="P476" s="306">
        <f>O476*H476</f>
        <v>0</v>
      </c>
      <c r="Q476" s="306">
        <v>0</v>
      </c>
      <c r="R476" s="306">
        <f>Q476*H476</f>
        <v>0</v>
      </c>
      <c r="S476" s="306">
        <v>0</v>
      </c>
      <c r="T476" s="30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5" t="s">
        <v>977</v>
      </c>
      <c r="AT476" s="245" t="s">
        <v>144</v>
      </c>
      <c r="AU476" s="245" t="s">
        <v>149</v>
      </c>
      <c r="AY476" s="18" t="s">
        <v>141</v>
      </c>
      <c r="BE476" s="246">
        <f>IF(N476="základní",J476,0)</f>
        <v>0</v>
      </c>
      <c r="BF476" s="246">
        <f>IF(N476="snížená",J476,0)</f>
        <v>0</v>
      </c>
      <c r="BG476" s="246">
        <f>IF(N476="zákl. přenesená",J476,0)</f>
        <v>0</v>
      </c>
      <c r="BH476" s="246">
        <f>IF(N476="sníž. přenesená",J476,0)</f>
        <v>0</v>
      </c>
      <c r="BI476" s="246">
        <f>IF(N476="nulová",J476,0)</f>
        <v>0</v>
      </c>
      <c r="BJ476" s="18" t="s">
        <v>149</v>
      </c>
      <c r="BK476" s="246">
        <f>ROUND(I476*H476,2)</f>
        <v>0</v>
      </c>
      <c r="BL476" s="18" t="s">
        <v>977</v>
      </c>
      <c r="BM476" s="245" t="s">
        <v>990</v>
      </c>
    </row>
    <row r="477" s="2" customFormat="1" ht="6.96" customHeight="1">
      <c r="A477" s="39"/>
      <c r="B477" s="67"/>
      <c r="C477" s="68"/>
      <c r="D477" s="68"/>
      <c r="E477" s="68"/>
      <c r="F477" s="68"/>
      <c r="G477" s="68"/>
      <c r="H477" s="68"/>
      <c r="I477" s="180"/>
      <c r="J477" s="68"/>
      <c r="K477" s="68"/>
      <c r="L477" s="45"/>
      <c r="M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</row>
  </sheetData>
  <sheetProtection sheet="1" autoFilter="0" formatColumns="0" formatRows="0" objects="1" scenarios="1" spinCount="100000" saltValue="NJliMciuf3LJBim3SuXhzn31Y7FH355kl93CFfWelYF/RdXhyc/WjyBuHgoWQTSagpknFM6eq/momeUznDPIyQ==" hashValue="nn5U3zNyVczXPbvjxmMAnr7skbHoElrnxBQTr+IgPUrofCanq8SKh1Hb9XXq8AiNe5Q+H3EYSvKKn9ffcRHUtw==" algorithmName="SHA-512" password="CC35"/>
  <autoFilter ref="C143:K476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2020-07-10T11:11:31Z</dcterms:created>
  <dcterms:modified xsi:type="dcterms:W3CDTF">2020-07-10T11:11:36Z</dcterms:modified>
</cp:coreProperties>
</file>